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Raptor\r&amp;d\Industrial Waste\Technical Services\Program - User Charge\Forms\925\2019\"/>
    </mc:Choice>
  </mc:AlternateContent>
  <xr:revisionPtr revIDLastSave="0" documentId="13_ncr:1_{A0CF2B65-2BDA-4926-9631-1AD59770EAD1}" xr6:coauthVersionLast="45" xr6:coauthVersionMax="45" xr10:uidLastSave="{00000000-0000-0000-0000-000000000000}"/>
  <bookViews>
    <workbookView xWindow="25080" yWindow="-120" windowWidth="25440" windowHeight="15390" xr2:uid="{00000000-000D-0000-FFFF-FFFF00000000}"/>
  </bookViews>
  <sheets>
    <sheet name="7f Form" sheetId="2" r:id="rId1"/>
    <sheet name="925-V" sheetId="1" r:id="rId2"/>
  </sheets>
  <definedNames>
    <definedName name="_xlnm.Print_Area" localSheetId="0">'7f Form'!$A$1:$CT$70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 l="1"/>
  <c r="K59" i="1" l="1"/>
  <c r="AN21" i="2" l="1"/>
  <c r="BA43" i="2" l="1"/>
  <c r="B24" i="1" l="1"/>
  <c r="D22" i="1" l="1"/>
  <c r="AD5" i="1"/>
  <c r="AB40" i="1"/>
  <c r="BB25" i="2"/>
  <c r="BB59" i="2"/>
  <c r="E49" i="2"/>
  <c r="D21" i="2"/>
  <c r="A2" i="2"/>
  <c r="I45" i="1"/>
  <c r="AN43" i="2" l="1"/>
  <c r="AN39" i="2"/>
  <c r="AN35" i="2"/>
  <c r="AN33" i="2"/>
  <c r="AN29" i="2"/>
  <c r="AN47" i="2" l="1"/>
  <c r="I53" i="1" l="1"/>
  <c r="AN49" i="2"/>
  <c r="I47" i="1"/>
  <c r="I49" i="1"/>
  <c r="Q45" i="1"/>
  <c r="I55" i="1"/>
</calcChain>
</file>

<file path=xl/sharedStrings.xml><?xml version="1.0" encoding="utf-8"?>
<sst xmlns="http://schemas.openxmlformats.org/spreadsheetml/2006/main" count="179" uniqueCount="126">
  <si>
    <t>METROPOLITAN WATER RECLAMATION DISTRICT
OF GREATER CHICAGO</t>
  </si>
  <si>
    <t>925-V</t>
  </si>
  <si>
    <t>FOR THE YEAR</t>
  </si>
  <si>
    <t>What is Form 925-V and Do You Have To Use It?</t>
  </si>
  <si>
    <t>How to Fill In Form 925-V</t>
  </si>
  <si>
    <t>●</t>
  </si>
  <si>
    <t>Enter User ID/# (found on the top of the RD-925).</t>
  </si>
  <si>
    <t>Enter the amount you are paying by check or money order.</t>
  </si>
  <si>
    <r>
      <t xml:space="preserve">Enter the </t>
    </r>
    <r>
      <rPr>
        <b/>
        <u/>
        <sz val="10"/>
        <color theme="1"/>
        <rFont val="Arial"/>
        <family val="2"/>
      </rPr>
      <t>Reporting Facility</t>
    </r>
    <r>
      <rPr>
        <sz val="10"/>
        <color theme="1"/>
        <rFont val="Arial"/>
        <family val="2"/>
      </rPr>
      <t xml:space="preserve"> name, address and phone number.</t>
    </r>
  </si>
  <si>
    <t>How to Prepare Your Payment</t>
  </si>
  <si>
    <t>Make your check or money order payable to “Metropolitan Water Reclamation District” or “MWRD”.</t>
  </si>
  <si>
    <t>Do not send cash.</t>
  </si>
  <si>
    <t>Cut Form 925-V along the dotted line.</t>
  </si>
  <si>
    <t>Do not staple or otherwise attach your payment to voucher 925-V. Leave them loose in the envelope.</t>
  </si>
  <si>
    <t>Please detach this portion and return with your payment.</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</si>
  <si>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</si>
  <si>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Payment Voucher</t>
  </si>
  <si>
    <t>User Account No.</t>
  </si>
  <si>
    <t>Payment Amount</t>
  </si>
  <si>
    <t>Reporting Facility</t>
  </si>
  <si>
    <t>FOR DISTRICT USE ONLY</t>
  </si>
  <si>
    <t>Name</t>
  </si>
  <si>
    <t>P/A:</t>
  </si>
  <si>
    <t>Address</t>
  </si>
  <si>
    <t>D/D:</t>
  </si>
  <si>
    <t>P/D:</t>
  </si>
  <si>
    <t>City, State, Zip Code</t>
  </si>
  <si>
    <t>Ch:</t>
  </si>
  <si>
    <t>Telephone</t>
  </si>
  <si>
    <t>Ba:</t>
  </si>
  <si>
    <t>METROPOLITAN WATER RECLAMATION DISTRICT OF GREATER CHICAGO</t>
  </si>
  <si>
    <t>Reporting Facility Name:</t>
  </si>
  <si>
    <t>Facility Address:</t>
  </si>
  <si>
    <t>User Account Number:</t>
  </si>
  <si>
    <t>1.</t>
  </si>
  <si>
    <t>2.</t>
  </si>
  <si>
    <t>3.</t>
  </si>
  <si>
    <t>Total User Charge Due:</t>
  </si>
  <si>
    <t>Please check the type of facility below and supply the requested information in the space provided.</t>
  </si>
  <si>
    <t>RELIGIOUS INSTITUTIONS, CHURCHES, MOSQUES, TEMPLES, SYNAGOGUES, ETC.</t>
  </si>
  <si>
    <t>gallons</t>
  </si>
  <si>
    <t>a.</t>
  </si>
  <si>
    <t>Number of persons living in residence</t>
  </si>
  <si>
    <t>b.</t>
  </si>
  <si>
    <t>Number of employees</t>
  </si>
  <si>
    <t>SCHOOLS</t>
  </si>
  <si>
    <t>Number of students and staff</t>
  </si>
  <si>
    <t>4.</t>
  </si>
  <si>
    <t>OTHER CLUBS, SOCIAL ORGANIZATIONS, SOCIAL SERVICES, MEETINGS, ETC.</t>
  </si>
  <si>
    <t>to</t>
  </si>
  <si>
    <t>Volume reported represents period from:</t>
  </si>
  <si>
    <t>$</t>
  </si>
  <si>
    <t>5.</t>
  </si>
  <si>
    <t>Add the total number of gallons: Sum of lines 1, 2a, 2b, 3, and 4:</t>
  </si>
  <si>
    <t>Prepared By:</t>
  </si>
  <si>
    <t>Telephone No.:</t>
  </si>
  <si>
    <t>Signature of Officer/Owner:</t>
  </si>
  <si>
    <t>PRINT Name &amp; Title:</t>
  </si>
  <si>
    <t>Notary Public Seal</t>
  </si>
  <si>
    <t>day of</t>
  </si>
  <si>
    <t>Metropolitan Water Reclamation District of Greater Chicago</t>
  </si>
  <si>
    <t>PO Box 10687, Chicago, IL 60610-0687</t>
  </si>
  <si>
    <t>Lock Box No. 98429, Chicago, IL 60693</t>
  </si>
  <si>
    <t>For District Use Only</t>
  </si>
  <si>
    <t>Year:</t>
  </si>
  <si>
    <t>Post Date:</t>
  </si>
  <si>
    <t>Failure to file a correct and complete statement, on time, together with all required supporting documentation, and failure to pay the full amount owed by the due date will subject the User to penalty and/or interest charges as provided by the User Charge Ordinance.</t>
  </si>
  <si>
    <t>PARSONAGES, RETIREMENT/NURSING HOMES, HALF-WAY HOUSES, MENTAL INSTITUTIONS, ETC.</t>
  </si>
  <si>
    <r>
      <rPr>
        <b/>
        <sz val="12"/>
        <color theme="1"/>
        <rFont val="Arial"/>
        <family val="2"/>
      </rPr>
      <t xml:space="preserve">Certification: </t>
    </r>
    <r>
      <rPr>
        <sz val="12"/>
        <color theme="1"/>
        <rFont val="Arial"/>
        <family val="2"/>
      </rPr>
      <t>The undersigned, being first duly sworn on oath, deposes and says that he/she has examined this statement and its supporting documentation and to the best of his/her knowledge and belief, same are true, correct, and complete.</t>
    </r>
  </si>
  <si>
    <t>Average attendance per service</t>
  </si>
  <si>
    <t>Section A. Estimating Annual Water Usage Based on Water Bills:</t>
  </si>
  <si>
    <t>Section B. Estimating Annual Water Usage if you DO NOT receive water bills</t>
  </si>
  <si>
    <t>=</t>
  </si>
  <si>
    <t>x Number of services/year</t>
  </si>
  <si>
    <t>x 12 gallons</t>
  </si>
  <si>
    <t>x 9 gallons</t>
  </si>
  <si>
    <t>x Number of working days/year</t>
  </si>
  <si>
    <t>x 15 gallons</t>
  </si>
  <si>
    <t>x Number of school days/year</t>
  </si>
  <si>
    <t>x Number of days/year facility is open</t>
  </si>
  <si>
    <t>Average Attendance</t>
  </si>
  <si>
    <t>Total Annual Volume (gallons):</t>
  </si>
  <si>
    <t>City, State, Zip Code:</t>
  </si>
  <si>
    <t>x 365 days/year x 96 gallons</t>
  </si>
  <si>
    <t>Mail the 7F Statement and supporting documentation to:</t>
  </si>
  <si>
    <t>Mail Payment along with the 925-V Payment Voucher to:</t>
  </si>
  <si>
    <t>The Section 7f Reporting Option allows you to report and pay User Charges annually on the basis of District-approved estimates for flow or annual consumption based on water bills or water meter readings. By completing the Section 7f form, your facility will not be required to annually submit the RD-925 or any other documentation to the District. Your facility will be automatically billed annually.</t>
  </si>
  <si>
    <t>Facility Information:</t>
  </si>
  <si>
    <t>Verify information and/or complete</t>
  </si>
  <si>
    <t>Complete either Section A or Section B to estimate your annual water usage:</t>
  </si>
  <si>
    <t>Complete Section A if you receive water bills.</t>
  </si>
  <si>
    <t>Complete Section B if you do not receive water bills.</t>
  </si>
  <si>
    <t>Section A Instructions</t>
  </si>
  <si>
    <t>Line 1: Enter the earliest and latest reading dates from your facility's water bills.</t>
  </si>
  <si>
    <t>◦</t>
  </si>
  <si>
    <t>Sum the total water usage from all the water bills</t>
  </si>
  <si>
    <t>-</t>
  </si>
  <si>
    <t>Line 2: The volume is calculated by doing the following:</t>
  </si>
  <si>
    <t>If you have multiple water bill accounts, add the usage from all bills.</t>
  </si>
  <si>
    <t>Prorate the total usage to 365 days</t>
  </si>
  <si>
    <t>Multiply the total water usage from all water bills by 365 days and divide by the total billed water usage days</t>
  </si>
  <si>
    <t>Convert the total water usage to gallons if necessary</t>
  </si>
  <si>
    <t>Enter the total water usage volume, in gallons, on Line 2 of Section A.</t>
  </si>
  <si>
    <t>Enclose copies of all water bills used in your calculation.</t>
  </si>
  <si>
    <t>Section B Instructions</t>
  </si>
  <si>
    <t>Enter the average annual information requested on each line.</t>
  </si>
  <si>
    <t>Compute the total, estimated water usage as described on each line.</t>
  </si>
  <si>
    <t>Line 5: Total User Charge Due</t>
  </si>
  <si>
    <t>If you have any questions, please contact the Pretreatment and Cost Recovery Section at (312) 751-3000 or you may direct your question by email to mwrd-ucts@mwrd.org.</t>
  </si>
  <si>
    <t>First reading date from the first water bill.</t>
  </si>
  <si>
    <t>Last reading date from the last water bill.</t>
  </si>
  <si>
    <t>The total billed water usage days is the difference between the first and last reading dates on the water bills.</t>
  </si>
  <si>
    <t>TAX-EXEMPT USER CHARGE CERTIFIED 7f STATEMENT FOR AUTOMATIC BILLING
Instructions for Form Preparation</t>
  </si>
  <si>
    <t>Rate:</t>
  </si>
  <si>
    <t>User Charge</t>
  </si>
  <si>
    <t>Pursuant to Section 7f of the User Charge Ordinance, I, the User, elect to report under this Section and hereby agree to pay User Charges annually on the basis of District-approved estimates for flow or annual consumption based on water bills or water meter readings. I understand that, hereafter, the District will automatically bill me annually for the User Charge due and I will no longer be required to submit an Annual User Charge Certified Statement (RD-925) or a 7f Statement.</t>
  </si>
  <si>
    <t>Please complete one of the sections below (Section A or Section B) to estimate your annual water usage:</t>
  </si>
  <si>
    <t>Subscribed and sworn to me this</t>
  </si>
  <si>
    <t>Lines 1 - 4: Select all facility types that best describe the operations of your facility.</t>
  </si>
  <si>
    <t>Line 5a: Sum the total estimated water usage from Lines 1, 2a, 2b, 3, and 4.</t>
  </si>
  <si>
    <t>If the water bill states it is in cubic feet, multiply the total water usage by 7.48.</t>
  </si>
  <si>
    <t>If the water bill states it is "Usage in Thousands" multiply total water usage by 1,000.</t>
  </si>
  <si>
    <t>If the water bill states it is in thousands of cubic feet, multiply the total water usage by 7480.</t>
  </si>
  <si>
    <t>Metropolitan Water Reclamation District
Lockbox 95089
Chicago, IL 60694-5089</t>
  </si>
  <si>
    <t>Payable to:</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</si>
  <si>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7F Statement to the Lockbox address listed above.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</si>
</sst>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00"/>
    <numFmt numFmtId="165" formatCode="&quot;$ &quot;#,##0.00"/>
  </numFmts>
  <fonts count="26" x14ac:knownFonts="1">
    <font>
      <sz val="11"/>
      <color theme="1"/>
      <name val="Calibri"/>
      <family val="2"/>
      <scheme val="minor"/>
    </font>
    <font>
      <sz val="11"/>
      <color theme="1"/>
      <name val="Arial"/>
      <family val="2"/>
    </font>
    <font>
      <b/>
      <sz val="12"/>
      <color theme="1"/>
      <name val="Arial"/>
      <family val="2"/>
    </font>
    <font>
      <b/>
      <sz val="28"/>
      <color theme="1"/>
      <name val="Arial"/>
      <family val="2"/>
    </font>
    <font>
      <b/>
      <sz val="10"/>
      <color theme="1"/>
      <name val="Arial"/>
      <family val="2"/>
    </font>
    <font>
      <b/>
      <sz val="16"/>
      <color theme="1"/>
      <name val="Arial"/>
      <family val="2"/>
    </font>
    <font>
      <b/>
      <sz val="18"/>
      <color theme="1"/>
      <name val="Arial"/>
      <family val="2"/>
    </font>
    <font>
      <b/>
      <sz val="11"/>
      <color theme="1"/>
      <name val="Arial"/>
      <family val="2"/>
    </font>
    <font>
      <sz val="10"/>
      <color theme="1"/>
      <name val="Arial"/>
      <family val="2"/>
    </font>
    <font>
      <b/>
      <u/>
      <sz val="10"/>
      <color theme="1"/>
      <name val="Arial"/>
      <family val="2"/>
    </font>
    <font>
      <b/>
      <sz val="9"/>
      <color theme="1"/>
      <name val="Arial"/>
      <family val="2"/>
    </font>
    <font>
      <b/>
      <u/>
      <sz val="9"/>
      <color theme="1"/>
      <name val="Arial"/>
      <family val="2"/>
    </font>
    <font>
      <sz val="9"/>
      <color theme="1"/>
      <name val="Arial"/>
      <family val="2"/>
    </font>
    <font>
      <u/>
      <sz val="9"/>
      <color theme="1"/>
      <name val="Arial"/>
      <family val="2"/>
    </font>
    <font>
      <b/>
      <sz val="20"/>
      <color theme="1"/>
      <name val="Arial"/>
      <family val="2"/>
    </font>
    <font>
      <sz val="7"/>
      <color theme="1"/>
      <name val="Arial"/>
      <family val="2"/>
    </font>
    <font>
      <sz val="16"/>
      <color theme="1"/>
      <name val="Arial"/>
      <family val="2"/>
    </font>
    <font>
      <sz val="14"/>
      <color theme="1"/>
      <name val="Arial"/>
      <family val="2"/>
    </font>
    <font>
      <sz val="12"/>
      <color theme="1"/>
      <name val="Arial"/>
      <family val="2"/>
    </font>
    <font>
      <sz val="12"/>
      <color theme="0" tint="-0.14999847407452621"/>
      <name val="Arial"/>
      <family val="2"/>
    </font>
    <font>
      <sz val="12"/>
      <name val="Arial"/>
      <family val="2"/>
    </font>
    <font>
      <sz val="11"/>
      <color theme="1"/>
      <name val="Calibri"/>
      <family val="2"/>
      <scheme val="minor"/>
    </font>
    <font>
      <sz val="12"/>
      <color theme="1"/>
      <name val="Calibri"/>
      <family val="2"/>
    </font>
    <font>
      <sz val="14"/>
      <color theme="1"/>
      <name val="Calibri"/>
      <family val="2"/>
      <scheme val="minor"/>
    </font>
    <font>
      <b/>
      <sz val="14"/>
      <color theme="1"/>
      <name val="Arial"/>
      <family val="2"/>
    </font>
    <font>
      <b/>
      <sz val="22"/>
      <color theme="1"/>
      <name val="Arial"/>
      <family val="2"/>
    </font>
  </fonts>
  <fills count="3">
    <fill>
      <patternFill patternType="none"/>
    </fill>
    <fill>
      <patternFill patternType="gray125"/>
    </fill>
    <fill>
      <patternFill patternType="solid">
        <fgColor theme="1"/>
        <bgColor indexed="64"/>
      </patternFill>
    </fill>
  </fills>
  <borders count="28">
    <border>
      <left/>
      <right/>
      <top/>
      <bottom/>
      <diagonal/>
    </border>
    <border>
      <left/>
      <right/>
      <top style="thick">
        <color auto="1"/>
      </top>
      <bottom/>
      <diagonal/>
    </border>
    <border>
      <left/>
      <right/>
      <top style="thin">
        <color indexed="64"/>
      </top>
      <bottom/>
      <diagonal/>
    </border>
    <border>
      <left/>
      <right/>
      <top/>
      <bottom style="dashDot">
        <color indexed="64"/>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43" fontId="21" fillId="0" borderId="0" applyFont="0" applyFill="0" applyBorder="0" applyAlignment="0" applyProtection="0"/>
  </cellStyleXfs>
  <cellXfs count="161">
    <xf numFmtId="0" fontId="0" fillId="0" borderId="0" xfId="0"/>
    <xf numFmtId="0" fontId="1" fillId="0" borderId="0" xfId="0" applyFont="1" applyAlignment="1">
      <alignment vertical="center"/>
    </xf>
    <xf numFmtId="0" fontId="5" fillId="0" borderId="0" xfId="0" applyFont="1" applyAlignment="1">
      <alignment vertical="top" wrapText="1"/>
    </xf>
    <xf numFmtId="0" fontId="1" fillId="0" borderId="0" xfId="0" applyFont="1" applyAlignment="1">
      <alignment horizontal="center" vertical="center"/>
    </xf>
    <xf numFmtId="0" fontId="6" fillId="0" borderId="0" xfId="0" applyFont="1" applyAlignment="1">
      <alignment horizontal="right" vertical="center"/>
    </xf>
    <xf numFmtId="0" fontId="1" fillId="0" borderId="1" xfId="0" applyFont="1" applyBorder="1" applyAlignment="1">
      <alignment vertical="center"/>
    </xf>
    <xf numFmtId="0" fontId="8" fillId="0" borderId="0" xfId="0" applyFont="1" applyAlignment="1">
      <alignment vertical="top" wrapText="1"/>
    </xf>
    <xf numFmtId="0" fontId="1" fillId="0" borderId="0" xfId="0" applyFont="1" applyAlignment="1">
      <alignment horizontal="center"/>
    </xf>
    <xf numFmtId="0" fontId="4" fillId="0" borderId="0" xfId="0" applyFont="1" applyAlignment="1">
      <alignment horizontal="left" vertical="center"/>
    </xf>
    <xf numFmtId="0" fontId="7" fillId="0" borderId="4" xfId="0" applyFont="1" applyBorder="1" applyAlignment="1">
      <alignment vertical="center"/>
    </xf>
    <xf numFmtId="0" fontId="8" fillId="0" borderId="0" xfId="0" applyFont="1" applyAlignment="1">
      <alignment vertical="center"/>
    </xf>
    <xf numFmtId="0" fontId="1" fillId="0" borderId="18" xfId="0" applyFont="1" applyBorder="1" applyAlignment="1">
      <alignment vertical="center"/>
    </xf>
    <xf numFmtId="0" fontId="18" fillId="0" borderId="0" xfId="0" applyFont="1"/>
    <xf numFmtId="0" fontId="18" fillId="0" borderId="0" xfId="0" applyFont="1" applyAlignment="1"/>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applyFont="1" applyAlignment="1">
      <alignment horizontal="left" vertical="center" wrapText="1"/>
    </xf>
    <xf numFmtId="0" fontId="18" fillId="0" borderId="0"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8" fillId="0" borderId="0" xfId="0" applyFont="1" applyAlignment="1">
      <alignment horizontal="right" vertical="center"/>
    </xf>
    <xf numFmtId="0" fontId="18" fillId="0" borderId="0" xfId="0" applyFont="1" applyBorder="1"/>
    <xf numFmtId="0" fontId="18" fillId="0" borderId="0" xfId="0" applyFont="1" applyBorder="1" applyAlignment="1"/>
    <xf numFmtId="0" fontId="18" fillId="0" borderId="0" xfId="0" applyFont="1" applyBorder="1" applyAlignment="1" applyProtection="1">
      <protection locked="0"/>
    </xf>
    <xf numFmtId="0" fontId="18" fillId="0" borderId="0" xfId="0" applyFont="1" applyBorder="1" applyAlignment="1" applyProtection="1">
      <alignment horizontal="left"/>
      <protection locked="0"/>
    </xf>
    <xf numFmtId="0" fontId="20" fillId="0" borderId="0" xfId="0" applyFont="1" applyAlignment="1"/>
    <xf numFmtId="0" fontId="2" fillId="0" borderId="0" xfId="0" applyFont="1" applyAlignment="1">
      <alignment horizontal="left" vertical="center"/>
    </xf>
    <xf numFmtId="0" fontId="20" fillId="0" borderId="14" xfId="0" applyFont="1" applyBorder="1" applyAlignment="1"/>
    <xf numFmtId="0" fontId="20" fillId="0" borderId="0" xfId="0" applyFont="1" applyBorder="1" applyAlignment="1"/>
    <xf numFmtId="0" fontId="20" fillId="0" borderId="15" xfId="0" applyFont="1" applyBorder="1" applyAlignment="1"/>
    <xf numFmtId="0" fontId="18" fillId="0" borderId="15" xfId="0" applyFont="1" applyBorder="1" applyAlignment="1"/>
    <xf numFmtId="0" fontId="18" fillId="0" borderId="16" xfId="0" applyFont="1" applyBorder="1" applyAlignment="1"/>
    <xf numFmtId="0" fontId="18" fillId="0" borderId="11" xfId="0" applyFont="1" applyBorder="1" applyAlignment="1"/>
    <xf numFmtId="0" fontId="18" fillId="0" borderId="17" xfId="0" applyFont="1" applyBorder="1" applyAlignment="1"/>
    <xf numFmtId="0" fontId="1" fillId="0" borderId="0" xfId="0" applyFont="1" applyAlignment="1">
      <alignment horizontal="center" vertical="center"/>
    </xf>
    <xf numFmtId="0" fontId="18" fillId="0" borderId="0" xfId="0" applyFont="1" applyAlignment="1">
      <alignment horizontal="center" vertical="center"/>
    </xf>
    <xf numFmtId="0" fontId="18" fillId="0" borderId="0" xfId="0" quotePrefix="1" applyFont="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vertical="center"/>
    </xf>
    <xf numFmtId="0" fontId="22" fillId="0" borderId="0" xfId="0" applyFont="1" applyAlignment="1">
      <alignment horizontal="center" vertical="center"/>
    </xf>
    <xf numFmtId="0" fontId="18" fillId="0" borderId="0" xfId="0" quotePrefix="1" applyFont="1" applyAlignment="1">
      <alignment horizontal="left" vertical="top"/>
    </xf>
    <xf numFmtId="0" fontId="0" fillId="0" borderId="0" xfId="0" applyAlignment="1">
      <alignment vertical="top" wrapText="1"/>
    </xf>
    <xf numFmtId="0" fontId="1" fillId="0" borderId="0" xfId="0" applyFont="1" applyAlignment="1">
      <alignment vertical="top" wrapText="1"/>
    </xf>
    <xf numFmtId="164" fontId="8" fillId="0" borderId="19" xfId="0" applyNumberFormat="1" applyFont="1" applyBorder="1" applyAlignment="1">
      <alignment horizontal="center"/>
    </xf>
    <xf numFmtId="0" fontId="18" fillId="0" borderId="11" xfId="0" applyFont="1" applyBorder="1" applyAlignment="1">
      <alignment horizontal="center"/>
    </xf>
    <xf numFmtId="0" fontId="18" fillId="0" borderId="11" xfId="0" applyFont="1" applyBorder="1" applyAlignment="1" applyProtection="1">
      <alignment horizontal="center" vertical="center"/>
      <protection locked="0"/>
    </xf>
    <xf numFmtId="0" fontId="18" fillId="0" borderId="0"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pplyProtection="1">
      <alignment horizontal="center" vertical="center"/>
      <protection locked="0"/>
    </xf>
    <xf numFmtId="0" fontId="18" fillId="0" borderId="0" xfId="0" applyFont="1" applyAlignment="1">
      <alignment horizontal="left" vertical="center" wrapText="1"/>
    </xf>
    <xf numFmtId="0" fontId="18" fillId="0" borderId="11" xfId="0" applyFont="1" applyBorder="1" applyAlignment="1" applyProtection="1">
      <alignment horizontal="left"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0" xfId="0" applyFont="1" applyBorder="1" applyAlignment="1">
      <alignment horizontal="right" vertical="center"/>
    </xf>
    <xf numFmtId="3" fontId="18" fillId="0" borderId="11" xfId="0" applyNumberFormat="1" applyFont="1" applyBorder="1" applyAlignment="1" applyProtection="1">
      <alignment horizontal="left" vertical="center"/>
      <protection locked="0"/>
    </xf>
    <xf numFmtId="0" fontId="18" fillId="0" borderId="0" xfId="0" applyFont="1" applyAlignment="1">
      <alignment horizontal="right" vertical="center"/>
    </xf>
    <xf numFmtId="0" fontId="18" fillId="0" borderId="15" xfId="0" applyFont="1" applyBorder="1" applyAlignment="1">
      <alignment horizontal="right" vertical="center"/>
    </xf>
    <xf numFmtId="0" fontId="20" fillId="0" borderId="11" xfId="0" applyFont="1" applyBorder="1" applyAlignment="1">
      <alignment horizont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4" fontId="18" fillId="0" borderId="11" xfId="1" applyNumberFormat="1" applyFont="1" applyBorder="1" applyAlignment="1" applyProtection="1">
      <alignment horizontal="right" vertical="center"/>
      <protection locked="0"/>
    </xf>
    <xf numFmtId="0" fontId="18"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vertical="top" wrapText="1"/>
    </xf>
    <xf numFmtId="0" fontId="17"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top" wrapText="1"/>
    </xf>
    <xf numFmtId="0" fontId="23" fillId="0" borderId="0" xfId="0" applyFont="1" applyAlignment="1">
      <alignment horizontal="center"/>
    </xf>
    <xf numFmtId="0" fontId="18" fillId="0" borderId="11" xfId="0" applyFont="1" applyBorder="1" applyAlignment="1" applyProtection="1">
      <alignment horizontal="left"/>
      <protection locked="0"/>
    </xf>
    <xf numFmtId="0" fontId="0" fillId="0" borderId="11" xfId="0" applyBorder="1" applyAlignment="1" applyProtection="1">
      <protection locked="0"/>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0" xfId="0" applyAlignment="1">
      <alignment vertical="center" wrapText="1"/>
    </xf>
    <xf numFmtId="0" fontId="4" fillId="0" borderId="0" xfId="0" applyFont="1" applyAlignment="1">
      <alignment horizontal="right" vertical="center"/>
    </xf>
    <xf numFmtId="0" fontId="7" fillId="0" borderId="5"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wrapText="1"/>
    </xf>
    <xf numFmtId="0" fontId="4" fillId="0" borderId="8" xfId="0" applyFont="1" applyBorder="1" applyAlignment="1">
      <alignment horizontal="center" vertical="top"/>
    </xf>
    <xf numFmtId="0" fontId="4" fillId="0" borderId="0" xfId="0" applyFont="1" applyBorder="1" applyAlignment="1">
      <alignment horizontal="center" vertical="top"/>
    </xf>
    <xf numFmtId="0" fontId="7" fillId="0" borderId="10" xfId="0" applyFont="1" applyBorder="1" applyAlignment="1">
      <alignment horizontal="left" vertical="center"/>
    </xf>
    <xf numFmtId="0" fontId="1" fillId="0" borderId="10"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1" xfId="0" applyFont="1" applyBorder="1" applyAlignment="1">
      <alignment horizontal="left" vertical="center"/>
    </xf>
    <xf numFmtId="0" fontId="7" fillId="0" borderId="17" xfId="0" applyFont="1" applyBorder="1" applyAlignment="1">
      <alignment horizontal="left" vertical="center"/>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2" borderId="7" xfId="0" applyFont="1" applyFill="1" applyBorder="1" applyAlignment="1">
      <alignment horizontal="center" vertical="center"/>
    </xf>
    <xf numFmtId="0" fontId="7" fillId="0" borderId="7" xfId="0" applyFont="1" applyBorder="1" applyAlignment="1">
      <alignment horizontal="center"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165" fontId="17" fillId="0" borderId="5"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center" vertical="top" wrapText="1"/>
    </xf>
    <xf numFmtId="0" fontId="10"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25" fillId="0" borderId="12"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7" fillId="0" borderId="14" xfId="0" applyFont="1" applyBorder="1" applyAlignment="1">
      <alignment horizontal="center" vertical="top" wrapText="1"/>
    </xf>
    <xf numFmtId="0" fontId="7" fillId="0" borderId="0"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1" xfId="0" applyFont="1" applyBorder="1" applyAlignment="1">
      <alignment horizontal="center" vertical="top" wrapText="1"/>
    </xf>
    <xf numFmtId="0" fontId="7" fillId="0" borderId="17" xfId="0" applyFont="1" applyBorder="1" applyAlignment="1">
      <alignment horizontal="center" vertical="top" wrapText="1"/>
    </xf>
    <xf numFmtId="0" fontId="8"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26</xdr:row>
          <xdr:rowOff>0</xdr:rowOff>
        </xdr:from>
        <xdr:to>
          <xdr:col>2</xdr:col>
          <xdr:colOff>0</xdr:colOff>
          <xdr:row>27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0</xdr:rowOff>
        </xdr:from>
        <xdr:to>
          <xdr:col>2</xdr:col>
          <xdr:colOff>19050</xdr:colOff>
          <xdr:row>30</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36</xdr:row>
          <xdr:rowOff>0</xdr:rowOff>
        </xdr:from>
        <xdr:to>
          <xdr:col>2</xdr:col>
          <xdr:colOff>19050</xdr:colOff>
          <xdr:row>37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0</xdr:rowOff>
        </xdr:from>
        <xdr:to>
          <xdr:col>2</xdr:col>
          <xdr:colOff>19050</xdr:colOff>
          <xdr:row>41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5</xdr:row>
      <xdr:rowOff>146050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0"/>
  <sheetViews>
    <sheetView showZeros="0" tabSelected="1" zoomScale="90" zoomScaleNormal="90" zoomScalePageLayoutView="98" workbookViewId="0">
      <selection activeCell="AN49" sqref="AN49:AS49"/>
    </sheetView>
  </sheetViews>
  <sheetFormatPr defaultColWidth="2.7109375" defaultRowHeight="15.95" customHeight="1" x14ac:dyDescent="0.25"/>
  <cols>
    <col min="1" max="16384" width="2.7109375" style="14"/>
  </cols>
  <sheetData>
    <row r="1" spans="1:97" ht="15.95" customHeight="1" x14ac:dyDescent="0.25">
      <c r="A1" s="85" t="s">
        <v>30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6"/>
      <c r="AV1" s="86"/>
      <c r="AX1" s="85" t="s">
        <v>30</v>
      </c>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6"/>
      <c r="CS1" s="86"/>
    </row>
    <row r="2" spans="1:97" ht="15.95" customHeight="1" x14ac:dyDescent="0.25">
      <c r="A2" s="87" t="str">
        <f>"TAX-EXEMPT USER CHARGE CERTIFIED 7f STATEMENT FOR AUTOMATIC BILLING
For the Year "&amp;AR63</f>
        <v>TAX-EXEMPT USER CHARGE CERTIFIED 7f STATEMENT FOR AUTOMATIC BILLING
For the Year 2019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8"/>
      <c r="AV2" s="88"/>
      <c r="AX2" s="87" t="s">
        <v>112</v>
      </c>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8"/>
      <c r="CS2" s="88"/>
    </row>
    <row r="3" spans="1:97" ht="15.95" customHeight="1" x14ac:dyDescent="0.2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8"/>
      <c r="AV3" s="88"/>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8"/>
      <c r="CS3" s="88"/>
    </row>
    <row r="4" spans="1:97" ht="30" customHeight="1" x14ac:dyDescent="0.2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8"/>
      <c r="AV4" s="88"/>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8"/>
      <c r="CS4" s="88"/>
    </row>
    <row r="5" spans="1:97" ht="15.95" customHeight="1" x14ac:dyDescent="0.25">
      <c r="A5" s="15" t="s">
        <v>31</v>
      </c>
      <c r="J5" s="25"/>
      <c r="K5" s="52"/>
      <c r="L5" s="52"/>
      <c r="M5" s="52"/>
      <c r="N5" s="52"/>
      <c r="O5" s="52"/>
      <c r="P5" s="52"/>
      <c r="Q5" s="52"/>
      <c r="R5" s="52"/>
      <c r="S5" s="52"/>
      <c r="T5" s="52"/>
      <c r="U5" s="52"/>
      <c r="V5" s="52"/>
      <c r="W5" s="52"/>
      <c r="X5" s="52"/>
      <c r="Y5" s="52"/>
      <c r="Z5" s="52"/>
      <c r="AA5" s="52"/>
      <c r="AB5" s="52"/>
      <c r="AC5" s="52"/>
      <c r="AD5" s="52"/>
      <c r="AE5" s="52"/>
      <c r="AH5" s="65" t="s">
        <v>33</v>
      </c>
      <c r="AI5" s="65"/>
      <c r="AJ5" s="65"/>
      <c r="AK5" s="65"/>
      <c r="AL5" s="65"/>
      <c r="AM5" s="65"/>
      <c r="AN5" s="65"/>
      <c r="AO5" s="65"/>
      <c r="AP5" s="66"/>
      <c r="AQ5" s="58"/>
      <c r="AR5" s="59"/>
      <c r="AS5" s="59"/>
      <c r="AT5" s="59"/>
      <c r="AU5" s="59"/>
      <c r="AV5" s="60"/>
      <c r="AX5" s="83" t="s">
        <v>86</v>
      </c>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row>
    <row r="6" spans="1:97" ht="15.95" customHeight="1" x14ac:dyDescent="0.25">
      <c r="A6" s="15" t="s">
        <v>32</v>
      </c>
      <c r="J6" s="25"/>
      <c r="K6" s="52"/>
      <c r="L6" s="52"/>
      <c r="M6" s="52"/>
      <c r="N6" s="52"/>
      <c r="O6" s="52"/>
      <c r="P6" s="52"/>
      <c r="Q6" s="52"/>
      <c r="R6" s="52"/>
      <c r="S6" s="52"/>
      <c r="T6" s="52"/>
      <c r="U6" s="52"/>
      <c r="V6" s="52"/>
      <c r="W6" s="52"/>
      <c r="X6" s="52"/>
      <c r="Y6" s="52"/>
      <c r="Z6" s="52"/>
      <c r="AA6" s="52"/>
      <c r="AB6" s="52"/>
      <c r="AC6" s="52"/>
      <c r="AD6" s="52"/>
      <c r="AE6" s="52"/>
      <c r="AH6" s="65"/>
      <c r="AI6" s="65"/>
      <c r="AJ6" s="65"/>
      <c r="AK6" s="65"/>
      <c r="AL6" s="65"/>
      <c r="AM6" s="65"/>
      <c r="AN6" s="65"/>
      <c r="AO6" s="65"/>
      <c r="AP6" s="66"/>
      <c r="AQ6" s="61"/>
      <c r="AR6" s="52"/>
      <c r="AS6" s="52"/>
      <c r="AT6" s="52"/>
      <c r="AU6" s="52"/>
      <c r="AV6" s="62"/>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row>
    <row r="7" spans="1:97" ht="15" x14ac:dyDescent="0.25">
      <c r="A7" s="15" t="s">
        <v>82</v>
      </c>
      <c r="J7" s="25"/>
      <c r="K7" s="52"/>
      <c r="L7" s="52"/>
      <c r="M7" s="52"/>
      <c r="N7" s="52"/>
      <c r="O7" s="52"/>
      <c r="P7" s="52"/>
      <c r="Q7" s="52"/>
      <c r="R7" s="52"/>
      <c r="S7" s="52"/>
      <c r="T7" s="52"/>
      <c r="U7" s="52"/>
      <c r="V7" s="52"/>
      <c r="W7" s="52"/>
      <c r="X7" s="52"/>
      <c r="Y7" s="52"/>
      <c r="Z7" s="52"/>
      <c r="AA7" s="52"/>
      <c r="AB7" s="52"/>
      <c r="AC7" s="52"/>
      <c r="AD7" s="52"/>
      <c r="AE7" s="52"/>
      <c r="AH7" s="27"/>
      <c r="AI7" s="27"/>
      <c r="AJ7" s="27"/>
      <c r="AK7" s="27"/>
      <c r="AL7" s="27"/>
      <c r="AM7" s="27"/>
      <c r="AN7" s="27"/>
      <c r="AO7" s="27"/>
      <c r="AP7" s="26"/>
      <c r="AQ7" s="24"/>
      <c r="AR7" s="24"/>
      <c r="AS7" s="24"/>
      <c r="AT7" s="24"/>
      <c r="AU7" s="24"/>
      <c r="AV7" s="24"/>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row>
    <row r="8" spans="1:97" ht="15.95" customHeight="1" x14ac:dyDescent="0.25">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row>
    <row r="9" spans="1:97" ht="15.95" customHeight="1" x14ac:dyDescent="0.25">
      <c r="A9" s="56" t="s">
        <v>115</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94"/>
      <c r="AV9" s="94"/>
      <c r="AX9" s="33" t="s">
        <v>87</v>
      </c>
    </row>
    <row r="10" spans="1:97" ht="15.95" customHeight="1" x14ac:dyDescent="0.2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94"/>
      <c r="AV10" s="94"/>
      <c r="AX10" s="33"/>
    </row>
    <row r="11" spans="1:97" ht="15.95" customHeight="1" x14ac:dyDescent="0.2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94"/>
      <c r="AV11" s="94"/>
      <c r="AZ11" s="3" t="s">
        <v>5</v>
      </c>
      <c r="BA11" s="15" t="s">
        <v>88</v>
      </c>
    </row>
    <row r="12" spans="1:97" ht="15.95" customHeight="1" x14ac:dyDescent="0.25">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94"/>
      <c r="AV12" s="94"/>
    </row>
    <row r="13" spans="1:97" ht="15.9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X13" s="33" t="s">
        <v>89</v>
      </c>
    </row>
    <row r="14" spans="1:97" ht="15.95" customHeight="1" x14ac:dyDescent="0.25">
      <c r="A14" s="15" t="s">
        <v>116</v>
      </c>
      <c r="AX14" s="33"/>
    </row>
    <row r="15" spans="1:97" ht="15.95" customHeight="1" x14ac:dyDescent="0.25">
      <c r="AZ15" s="3" t="s">
        <v>5</v>
      </c>
      <c r="BA15" s="15" t="s">
        <v>90</v>
      </c>
    </row>
    <row r="16" spans="1:97" ht="15.95" customHeight="1" x14ac:dyDescent="0.25">
      <c r="A16" s="91" t="s">
        <v>70</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2"/>
      <c r="AV16" s="92"/>
      <c r="AZ16" s="3"/>
      <c r="BA16" s="15"/>
    </row>
    <row r="17" spans="1:98" s="15" customFormat="1" ht="15.95" customHeight="1" x14ac:dyDescent="0.25">
      <c r="AX17" s="14"/>
      <c r="AY17" s="14"/>
      <c r="AZ17" s="3" t="s">
        <v>5</v>
      </c>
      <c r="BA17" s="15" t="s">
        <v>91</v>
      </c>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row>
    <row r="18" spans="1:98" s="15" customFormat="1" ht="15.95" customHeight="1" x14ac:dyDescent="0.25">
      <c r="C18" s="16" t="s">
        <v>34</v>
      </c>
      <c r="D18" s="15" t="s">
        <v>50</v>
      </c>
      <c r="T18" s="57"/>
      <c r="U18" s="57"/>
      <c r="V18" s="57"/>
      <c r="W18" s="57"/>
      <c r="X18" s="57"/>
      <c r="Y18" s="57"/>
      <c r="Z18" s="82" t="s">
        <v>49</v>
      </c>
      <c r="AA18" s="82"/>
      <c r="AB18" s="52"/>
      <c r="AC18" s="52"/>
      <c r="AD18" s="52"/>
      <c r="AE18" s="52"/>
      <c r="AF18" s="52"/>
      <c r="AG18" s="52"/>
      <c r="CT18" s="14"/>
    </row>
    <row r="19" spans="1:98" s="15" customFormat="1" ht="15.95" customHeight="1" x14ac:dyDescent="0.25">
      <c r="C19" s="16" t="s">
        <v>35</v>
      </c>
      <c r="D19" s="15" t="s">
        <v>81</v>
      </c>
      <c r="T19" s="25"/>
      <c r="U19" s="25"/>
      <c r="V19" s="25"/>
      <c r="W19" s="25"/>
      <c r="X19" s="25"/>
      <c r="Y19" s="25"/>
      <c r="Z19" s="25"/>
      <c r="AN19" s="64"/>
      <c r="AO19" s="64"/>
      <c r="AP19" s="64"/>
      <c r="AQ19" s="64"/>
      <c r="AR19" s="64"/>
      <c r="AS19" s="64"/>
      <c r="AT19" s="63" t="s">
        <v>40</v>
      </c>
      <c r="AU19" s="63"/>
      <c r="AV19" s="63"/>
      <c r="AX19" s="33" t="s">
        <v>92</v>
      </c>
      <c r="CT19" s="14"/>
    </row>
    <row r="20" spans="1:98" s="15" customFormat="1" ht="15.95" customHeight="1" x14ac:dyDescent="0.25">
      <c r="C20" s="16" t="s">
        <v>36</v>
      </c>
      <c r="D20" s="15" t="s">
        <v>37</v>
      </c>
      <c r="AX20" s="33"/>
    </row>
    <row r="21" spans="1:98" s="15" customFormat="1" ht="15.95" customHeight="1" x14ac:dyDescent="0.25">
      <c r="D21" s="15" t="str">
        <f>"Multiply total number of gallons in Line 2 by "&amp;AR64</f>
        <v>Multiply total number of gallons in Line 2 by 0.0006667</v>
      </c>
      <c r="AM21" s="27" t="s">
        <v>51</v>
      </c>
      <c r="AN21" s="81">
        <f>ROUND(AN19*AR64,2)</f>
        <v>0</v>
      </c>
      <c r="AO21" s="81"/>
      <c r="AP21" s="81"/>
      <c r="AQ21" s="81"/>
      <c r="AR21" s="81"/>
      <c r="AS21" s="81"/>
      <c r="AZ21" s="3" t="s">
        <v>5</v>
      </c>
      <c r="BA21" s="15" t="s">
        <v>93</v>
      </c>
    </row>
    <row r="22" spans="1:98" s="15" customFormat="1" ht="15.95" customHeight="1" x14ac:dyDescent="0.25">
      <c r="AZ22" s="3"/>
    </row>
    <row r="23" spans="1:98" s="15" customFormat="1" ht="15.95" customHeight="1" x14ac:dyDescent="0.25">
      <c r="A23" s="91" t="s">
        <v>71</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3"/>
      <c r="AV23" s="93"/>
      <c r="AZ23" s="3" t="s">
        <v>5</v>
      </c>
      <c r="BA23" s="15" t="s">
        <v>97</v>
      </c>
    </row>
    <row r="24" spans="1:98" s="15" customFormat="1" ht="15.95" customHeight="1" x14ac:dyDescent="0.25">
      <c r="AZ24" s="41"/>
    </row>
    <row r="25" spans="1:98" s="15" customFormat="1" ht="15.95" customHeight="1" x14ac:dyDescent="0.25">
      <c r="B25" s="15" t="s">
        <v>38</v>
      </c>
      <c r="BA25" s="46" t="s">
        <v>94</v>
      </c>
      <c r="BB25" s="15" t="str">
        <f>"Collect all water bills received in "&amp;AR63&amp;", and enter:"</f>
        <v>Collect all water bills received in 2019, and enter:</v>
      </c>
    </row>
    <row r="26" spans="1:98" s="15" customFormat="1" ht="15.95" customHeight="1" x14ac:dyDescent="0.25">
      <c r="BB26" s="16" t="s">
        <v>96</v>
      </c>
      <c r="BC26" s="15" t="s">
        <v>109</v>
      </c>
      <c r="CN26" s="25"/>
      <c r="CO26" s="25"/>
      <c r="CP26" s="25"/>
      <c r="CQ26" s="25"/>
      <c r="CR26" s="25"/>
      <c r="CS26" s="25"/>
    </row>
    <row r="27" spans="1:98" s="15" customFormat="1" ht="15.95" customHeight="1" x14ac:dyDescent="0.25">
      <c r="C27" s="16" t="s">
        <v>34</v>
      </c>
      <c r="D27" s="15" t="s">
        <v>39</v>
      </c>
      <c r="BB27" s="16" t="s">
        <v>96</v>
      </c>
      <c r="BC27" s="15" t="s">
        <v>110</v>
      </c>
      <c r="CN27" s="25"/>
      <c r="CO27" s="25"/>
      <c r="CP27" s="25"/>
      <c r="CQ27" s="25"/>
      <c r="CR27" s="25"/>
      <c r="CS27" s="25"/>
      <c r="CT27" s="45"/>
    </row>
    <row r="28" spans="1:98" s="15" customFormat="1" ht="15" x14ac:dyDescent="0.25">
      <c r="C28" s="16"/>
      <c r="BB28" s="16" t="s">
        <v>96</v>
      </c>
      <c r="BC28" s="15" t="s">
        <v>111</v>
      </c>
      <c r="CN28" s="25"/>
      <c r="CO28" s="25"/>
      <c r="CP28" s="25"/>
      <c r="CQ28" s="25"/>
      <c r="CR28" s="25"/>
      <c r="CS28" s="25"/>
      <c r="CT28" s="45"/>
    </row>
    <row r="29" spans="1:98" s="15" customFormat="1" ht="15" x14ac:dyDescent="0.25">
      <c r="D29" s="15" t="s">
        <v>69</v>
      </c>
      <c r="P29" s="52"/>
      <c r="Q29" s="52"/>
      <c r="R29" s="52"/>
      <c r="S29" s="52"/>
      <c r="T29" s="15" t="s">
        <v>73</v>
      </c>
      <c r="U29" s="16"/>
      <c r="AD29" s="52"/>
      <c r="AE29" s="52"/>
      <c r="AF29" s="52"/>
      <c r="AG29" s="52"/>
      <c r="AH29" s="15" t="s">
        <v>74</v>
      </c>
      <c r="AM29" s="16" t="s">
        <v>72</v>
      </c>
      <c r="AN29" s="64">
        <f>ROUND(P29*AD29*12,0)</f>
        <v>0</v>
      </c>
      <c r="AO29" s="64"/>
      <c r="AP29" s="64"/>
      <c r="AQ29" s="64"/>
      <c r="AR29" s="64"/>
      <c r="AS29" s="64"/>
      <c r="AT29" s="63" t="s">
        <v>40</v>
      </c>
      <c r="AU29" s="63"/>
      <c r="AV29" s="63"/>
      <c r="BB29" s="16"/>
      <c r="CN29" s="25"/>
      <c r="CO29" s="25"/>
      <c r="CP29" s="25"/>
      <c r="CQ29" s="25"/>
      <c r="CR29" s="25"/>
      <c r="CS29" s="25"/>
      <c r="CT29" s="45"/>
    </row>
    <row r="30" spans="1:98" s="15" customFormat="1" ht="15.95" customHeight="1" x14ac:dyDescent="0.25">
      <c r="BA30" s="46" t="s">
        <v>94</v>
      </c>
      <c r="BB30" s="15" t="s">
        <v>95</v>
      </c>
      <c r="CN30" s="25"/>
      <c r="CO30" s="25"/>
      <c r="CP30" s="25"/>
      <c r="CQ30" s="25"/>
      <c r="CR30" s="25"/>
      <c r="CS30" s="25"/>
      <c r="CT30" s="45"/>
    </row>
    <row r="31" spans="1:98" s="15" customFormat="1" ht="33" customHeight="1" x14ac:dyDescent="0.25">
      <c r="C31" s="47" t="s">
        <v>35</v>
      </c>
      <c r="D31" s="56" t="s">
        <v>67</v>
      </c>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BA31" s="46"/>
      <c r="BB31" s="17" t="s">
        <v>96</v>
      </c>
      <c r="BC31" s="15" t="s">
        <v>98</v>
      </c>
      <c r="CN31" s="45"/>
      <c r="CO31" s="45"/>
      <c r="CP31" s="45"/>
      <c r="CQ31" s="45"/>
      <c r="CR31" s="45"/>
      <c r="CS31" s="45"/>
      <c r="CT31" s="45"/>
    </row>
    <row r="32" spans="1:98" s="15" customFormat="1" ht="15.75" x14ac:dyDescent="0.25">
      <c r="C32" s="16"/>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BA32" s="46"/>
      <c r="BB32" s="17"/>
      <c r="CN32" s="45"/>
      <c r="CO32" s="45"/>
      <c r="CP32" s="45"/>
      <c r="CQ32" s="45"/>
      <c r="CR32" s="45"/>
      <c r="CS32" s="45"/>
      <c r="CT32" s="45"/>
    </row>
    <row r="33" spans="3:100" s="15" customFormat="1" ht="15.75" x14ac:dyDescent="0.25">
      <c r="D33" s="15" t="s">
        <v>41</v>
      </c>
      <c r="E33" s="15" t="s">
        <v>42</v>
      </c>
      <c r="S33" s="52"/>
      <c r="T33" s="52"/>
      <c r="U33" s="52"/>
      <c r="V33" s="52"/>
      <c r="W33" s="15" t="s">
        <v>83</v>
      </c>
      <c r="AM33" s="16" t="s">
        <v>72</v>
      </c>
      <c r="AN33" s="64">
        <f>ROUND(S33*365*96,0)</f>
        <v>0</v>
      </c>
      <c r="AO33" s="64"/>
      <c r="AP33" s="64"/>
      <c r="AQ33" s="64"/>
      <c r="AR33" s="64"/>
      <c r="AS33" s="64"/>
      <c r="AT33" s="63" t="s">
        <v>40</v>
      </c>
      <c r="AU33" s="63"/>
      <c r="AV33" s="63"/>
      <c r="BA33" s="46" t="s">
        <v>94</v>
      </c>
      <c r="BB33" s="15" t="s">
        <v>99</v>
      </c>
      <c r="CN33" s="25"/>
      <c r="CO33" s="25"/>
      <c r="CP33" s="25"/>
      <c r="CQ33" s="25"/>
      <c r="CR33" s="25"/>
      <c r="CS33" s="25"/>
      <c r="CT33" s="45"/>
    </row>
    <row r="34" spans="3:100" s="15" customFormat="1" ht="15.95" customHeight="1" x14ac:dyDescent="0.25">
      <c r="E34" s="17"/>
      <c r="AE34" s="23"/>
      <c r="AF34" s="23"/>
      <c r="AG34" s="23"/>
      <c r="AH34" s="23"/>
      <c r="AI34" s="23"/>
      <c r="BB34" s="17" t="s">
        <v>96</v>
      </c>
      <c r="BC34" s="15" t="s">
        <v>100</v>
      </c>
      <c r="CN34" s="45"/>
      <c r="CO34" s="45"/>
      <c r="CP34" s="45"/>
      <c r="CQ34" s="45"/>
      <c r="CR34" s="45"/>
      <c r="CS34" s="45"/>
      <c r="CT34" s="45"/>
    </row>
    <row r="35" spans="3:100" s="15" customFormat="1" ht="15.95" customHeight="1" x14ac:dyDescent="0.25">
      <c r="D35" s="15" t="s">
        <v>43</v>
      </c>
      <c r="E35" s="15" t="s">
        <v>44</v>
      </c>
      <c r="N35" s="52"/>
      <c r="O35" s="52"/>
      <c r="P35" s="52"/>
      <c r="Q35" s="52"/>
      <c r="R35" s="15" t="s">
        <v>76</v>
      </c>
      <c r="AD35" s="52"/>
      <c r="AE35" s="52"/>
      <c r="AF35" s="52"/>
      <c r="AG35" s="52"/>
      <c r="AH35" s="15" t="s">
        <v>75</v>
      </c>
      <c r="AM35" s="16" t="s">
        <v>72</v>
      </c>
      <c r="AN35" s="64">
        <f>ROUND(N35*AD35*9,0)</f>
        <v>0</v>
      </c>
      <c r="AO35" s="64"/>
      <c r="AP35" s="64"/>
      <c r="AQ35" s="64"/>
      <c r="AR35" s="64"/>
      <c r="AS35" s="64"/>
      <c r="AT35" s="63" t="s">
        <v>40</v>
      </c>
      <c r="AU35" s="63"/>
      <c r="AV35" s="63"/>
      <c r="BB35" s="17"/>
      <c r="CN35" s="45"/>
      <c r="CO35" s="45"/>
      <c r="CP35" s="45"/>
      <c r="CQ35" s="45"/>
      <c r="CR35" s="45"/>
      <c r="CS35" s="45"/>
      <c r="CT35" s="45"/>
    </row>
    <row r="36" spans="3:100" s="15" customFormat="1" ht="15.95" customHeight="1" x14ac:dyDescent="0.25">
      <c r="E36" s="17"/>
      <c r="V36" s="17"/>
      <c r="AA36" s="17"/>
      <c r="AJ36" s="63"/>
      <c r="AK36" s="63"/>
      <c r="AL36" s="63"/>
      <c r="BA36" s="46" t="s">
        <v>94</v>
      </c>
      <c r="BB36" s="15" t="s">
        <v>101</v>
      </c>
      <c r="CN36" s="25"/>
      <c r="CO36" s="25"/>
      <c r="CP36" s="25"/>
      <c r="CQ36" s="25"/>
      <c r="CR36" s="25"/>
      <c r="CS36" s="25"/>
      <c r="CT36" s="45"/>
    </row>
    <row r="37" spans="3:100" s="15" customFormat="1" ht="15.95" customHeight="1" x14ac:dyDescent="0.25">
      <c r="C37" s="16" t="s">
        <v>36</v>
      </c>
      <c r="D37" s="15" t="s">
        <v>45</v>
      </c>
      <c r="BB37" s="17" t="s">
        <v>96</v>
      </c>
      <c r="BC37" s="15" t="s">
        <v>121</v>
      </c>
      <c r="CN37" s="45"/>
      <c r="CO37" s="45"/>
      <c r="CP37" s="45"/>
      <c r="CQ37" s="45"/>
      <c r="CR37" s="45"/>
      <c r="CS37" s="45"/>
      <c r="CT37" s="45"/>
    </row>
    <row r="38" spans="3:100" s="15" customFormat="1" ht="15.95" customHeight="1" x14ac:dyDescent="0.25">
      <c r="C38" s="16"/>
      <c r="BB38" s="17" t="s">
        <v>96</v>
      </c>
      <c r="BC38" s="15" t="s">
        <v>120</v>
      </c>
      <c r="CN38" s="45"/>
      <c r="CO38" s="45"/>
      <c r="CP38" s="45"/>
      <c r="CQ38" s="45"/>
      <c r="CR38" s="45"/>
      <c r="CS38" s="45"/>
      <c r="CT38" s="45"/>
    </row>
    <row r="39" spans="3:100" s="15" customFormat="1" ht="15.95" customHeight="1" x14ac:dyDescent="0.25">
      <c r="D39" s="15" t="s">
        <v>46</v>
      </c>
      <c r="O39" s="52"/>
      <c r="P39" s="52"/>
      <c r="Q39" s="52"/>
      <c r="R39" s="52"/>
      <c r="S39" s="15" t="s">
        <v>78</v>
      </c>
      <c r="AD39" s="52"/>
      <c r="AE39" s="52"/>
      <c r="AF39" s="52"/>
      <c r="AG39" s="52"/>
      <c r="AH39" s="15" t="s">
        <v>75</v>
      </c>
      <c r="AM39" s="16" t="s">
        <v>72</v>
      </c>
      <c r="AN39" s="64">
        <f>ROUND(O39*AD39*9,0)</f>
        <v>0</v>
      </c>
      <c r="AO39" s="64"/>
      <c r="AP39" s="64"/>
      <c r="AQ39" s="64"/>
      <c r="AR39" s="64"/>
      <c r="AS39" s="64"/>
      <c r="AT39" s="63" t="s">
        <v>40</v>
      </c>
      <c r="AU39" s="63"/>
      <c r="AV39" s="63"/>
      <c r="BB39" s="17" t="s">
        <v>96</v>
      </c>
      <c r="BC39" s="15" t="s">
        <v>122</v>
      </c>
      <c r="CN39" s="45"/>
      <c r="CO39" s="45"/>
      <c r="CP39" s="45"/>
      <c r="CQ39" s="45"/>
      <c r="CR39" s="45"/>
      <c r="CS39" s="45"/>
      <c r="CT39" s="45"/>
    </row>
    <row r="40" spans="3:100" s="15" customFormat="1" ht="15.95" customHeight="1" x14ac:dyDescent="0.25"/>
    <row r="41" spans="3:100" s="15" customFormat="1" ht="15.95" customHeight="1" x14ac:dyDescent="0.25">
      <c r="C41" s="16" t="s">
        <v>47</v>
      </c>
      <c r="D41" s="15" t="s">
        <v>48</v>
      </c>
      <c r="BA41" s="46" t="s">
        <v>94</v>
      </c>
      <c r="BB41" s="15" t="s">
        <v>102</v>
      </c>
      <c r="CN41" s="25"/>
      <c r="CO41" s="25"/>
      <c r="CP41" s="25"/>
      <c r="CQ41" s="25"/>
      <c r="CR41" s="25"/>
      <c r="CS41" s="25"/>
      <c r="CT41" s="45"/>
    </row>
    <row r="42" spans="3:100" s="15" customFormat="1" ht="15.95" customHeight="1" x14ac:dyDescent="0.25">
      <c r="C42" s="16"/>
      <c r="BA42" s="46"/>
      <c r="CN42" s="24"/>
      <c r="CO42" s="24"/>
      <c r="CP42" s="24"/>
      <c r="CQ42" s="24"/>
      <c r="CR42" s="24"/>
      <c r="CS42" s="24"/>
      <c r="CT42" s="45"/>
    </row>
    <row r="43" spans="3:100" s="15" customFormat="1" ht="15.95" customHeight="1" x14ac:dyDescent="0.25">
      <c r="D43" s="15" t="s">
        <v>80</v>
      </c>
      <c r="L43" s="52"/>
      <c r="M43" s="52"/>
      <c r="N43" s="52"/>
      <c r="O43" s="52"/>
      <c r="P43" s="15" t="s">
        <v>79</v>
      </c>
      <c r="AD43" s="52"/>
      <c r="AE43" s="52"/>
      <c r="AF43" s="52"/>
      <c r="AG43" s="52"/>
      <c r="AH43" s="15" t="s">
        <v>77</v>
      </c>
      <c r="AM43" s="16" t="s">
        <v>72</v>
      </c>
      <c r="AN43" s="64">
        <f>ROUND(L43*AD43*15,0)</f>
        <v>0</v>
      </c>
      <c r="AO43" s="64"/>
      <c r="AP43" s="64"/>
      <c r="AQ43" s="64"/>
      <c r="AR43" s="64"/>
      <c r="AS43" s="64"/>
      <c r="AT43" s="63" t="s">
        <v>40</v>
      </c>
      <c r="AU43" s="63"/>
      <c r="AV43" s="63"/>
      <c r="AZ43" s="3" t="s">
        <v>5</v>
      </c>
      <c r="BA43" s="15" t="str">
        <f>"Line 3: Multiply Line 2 by "&amp;AR64&amp;" and enter this number on Line 3. This is your Total User Charge Due."</f>
        <v>Line 3: Multiply Line 2 by 0.0006667 and enter this number on Line 3. This is your Total User Charge Due.</v>
      </c>
      <c r="CN43" s="25"/>
      <c r="CO43" s="25"/>
      <c r="CP43" s="25"/>
      <c r="CQ43" s="25"/>
      <c r="CR43" s="25"/>
      <c r="CS43" s="25"/>
    </row>
    <row r="44" spans="3:100" s="15" customFormat="1" ht="15.95" customHeight="1" x14ac:dyDescent="0.25">
      <c r="AZ44" s="3"/>
      <c r="CN44" s="24"/>
      <c r="CO44" s="24"/>
      <c r="CP44" s="24"/>
      <c r="CQ44" s="24"/>
      <c r="CR44" s="24"/>
      <c r="CS44" s="24"/>
      <c r="CV44" s="14"/>
    </row>
    <row r="45" spans="3:100" ht="15.95" customHeight="1" x14ac:dyDescent="0.25">
      <c r="C45" s="17" t="s">
        <v>52</v>
      </c>
      <c r="D45" s="15" t="s">
        <v>37</v>
      </c>
      <c r="AW45" s="15"/>
      <c r="AX45" s="15"/>
      <c r="AY45" s="15"/>
      <c r="AZ45" s="3" t="s">
        <v>5</v>
      </c>
      <c r="BA45" s="15" t="s">
        <v>103</v>
      </c>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row>
    <row r="46" spans="3:100" ht="15.95" customHeight="1" x14ac:dyDescent="0.25">
      <c r="C46" s="17"/>
      <c r="D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row>
    <row r="47" spans="3:100" ht="15.95" customHeight="1" x14ac:dyDescent="0.25">
      <c r="D47" s="14" t="s">
        <v>41</v>
      </c>
      <c r="E47" s="15" t="s">
        <v>53</v>
      </c>
      <c r="AM47" s="43" t="s">
        <v>72</v>
      </c>
      <c r="AN47" s="64">
        <f>SUM(AN29,AN33,AN35,AN39,AN43)</f>
        <v>0</v>
      </c>
      <c r="AO47" s="64"/>
      <c r="AP47" s="64"/>
      <c r="AQ47" s="64"/>
      <c r="AR47" s="64"/>
      <c r="AS47" s="64"/>
      <c r="AT47" s="63" t="s">
        <v>40</v>
      </c>
      <c r="AU47" s="63"/>
      <c r="AV47" s="63"/>
      <c r="AX47" s="33" t="s">
        <v>104</v>
      </c>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row>
    <row r="48" spans="3:100" ht="15.95" customHeight="1" x14ac:dyDescent="0.25">
      <c r="E48" s="15"/>
      <c r="AM48" s="43"/>
      <c r="AO48" s="26"/>
      <c r="AP48" s="26"/>
      <c r="AQ48" s="26"/>
      <c r="AR48" s="26"/>
      <c r="AS48" s="26"/>
      <c r="AT48" s="26"/>
      <c r="AU48" s="26"/>
      <c r="AV48" s="26"/>
      <c r="AX48" s="33"/>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row>
    <row r="49" spans="1:98" ht="15.95" customHeight="1" x14ac:dyDescent="0.25">
      <c r="D49" s="14" t="s">
        <v>43</v>
      </c>
      <c r="E49" s="15" t="str">
        <f>"Multiply total number of gallons in Line 5a by "&amp;AR64</f>
        <v>Multiply total number of gallons in Line 5a by 0.0006667</v>
      </c>
      <c r="AM49" s="27" t="s">
        <v>51</v>
      </c>
      <c r="AN49" s="81">
        <f>ROUND(AN47*AR64,2)</f>
        <v>0</v>
      </c>
      <c r="AO49" s="81"/>
      <c r="AP49" s="81"/>
      <c r="AQ49" s="81"/>
      <c r="AR49" s="81"/>
      <c r="AS49" s="81"/>
      <c r="AX49" s="15"/>
      <c r="AY49" s="15"/>
      <c r="AZ49" s="3" t="s">
        <v>5</v>
      </c>
      <c r="BA49" s="15" t="s">
        <v>118</v>
      </c>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row>
    <row r="50" spans="1:98" ht="15.95" customHeight="1" x14ac:dyDescent="0.25">
      <c r="AX50" s="15"/>
      <c r="AY50" s="15"/>
      <c r="AZ50" s="41"/>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row>
    <row r="51" spans="1:98" ht="15.95" customHeight="1" x14ac:dyDescent="0.25">
      <c r="A51" s="12" t="s">
        <v>54</v>
      </c>
      <c r="B51" s="12"/>
      <c r="C51" s="12"/>
      <c r="D51" s="28"/>
      <c r="E51" s="29"/>
      <c r="G51" s="89"/>
      <c r="H51" s="89"/>
      <c r="I51" s="89"/>
      <c r="J51" s="89"/>
      <c r="K51" s="89"/>
      <c r="L51" s="89"/>
      <c r="M51" s="89"/>
      <c r="N51" s="89"/>
      <c r="O51" s="89"/>
      <c r="P51" s="89"/>
      <c r="Q51" s="89"/>
      <c r="R51" s="89"/>
      <c r="S51" s="89"/>
      <c r="T51" s="89"/>
      <c r="U51" s="89"/>
      <c r="V51" s="89"/>
      <c r="W51" s="89"/>
      <c r="X51" s="89"/>
      <c r="Y51" s="89"/>
      <c r="Z51" s="89"/>
      <c r="AA51" s="89"/>
      <c r="AB51" s="89"/>
      <c r="AC51" s="89"/>
      <c r="AD51" s="90"/>
      <c r="AE51" s="90"/>
      <c r="AG51" s="12" t="s">
        <v>55</v>
      </c>
      <c r="AI51" s="30"/>
      <c r="AJ51" s="30"/>
      <c r="AM51" s="52"/>
      <c r="AN51" s="52"/>
      <c r="AO51" s="52"/>
      <c r="AP51" s="52"/>
      <c r="AQ51" s="52"/>
      <c r="AR51" s="52"/>
      <c r="AS51" s="52"/>
      <c r="AT51" s="52"/>
      <c r="AU51" s="52"/>
      <c r="AV51" s="52"/>
      <c r="AX51" s="15"/>
      <c r="AY51" s="15"/>
      <c r="AZ51" s="3"/>
      <c r="BA51" s="46" t="s">
        <v>94</v>
      </c>
      <c r="BB51" s="15" t="s">
        <v>105</v>
      </c>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row>
    <row r="52" spans="1:98" ht="15.95" customHeight="1" x14ac:dyDescent="0.2">
      <c r="A52" s="12"/>
      <c r="B52" s="12"/>
      <c r="C52" s="12"/>
      <c r="D52" s="28"/>
      <c r="E52" s="29"/>
      <c r="F52" s="31"/>
      <c r="Y52" s="12"/>
      <c r="Z52" s="30"/>
      <c r="AA52" s="30"/>
      <c r="AD52" s="19"/>
      <c r="AE52" s="19"/>
      <c r="AF52" s="19"/>
      <c r="AG52" s="19"/>
      <c r="AH52" s="19"/>
      <c r="AI52" s="19"/>
      <c r="AJ52" s="19"/>
      <c r="AK52" s="19"/>
      <c r="AL52" s="19"/>
      <c r="AX52" s="15"/>
      <c r="AY52" s="15"/>
      <c r="AZ52" s="41"/>
      <c r="BA52" s="46"/>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row>
    <row r="53" spans="1:98" ht="15.95" customHeight="1" x14ac:dyDescent="0.25">
      <c r="A53" s="56" t="s">
        <v>68</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X53" s="15"/>
      <c r="AY53" s="15"/>
      <c r="AZ53" s="3"/>
      <c r="BA53" s="46" t="s">
        <v>94</v>
      </c>
      <c r="BB53" s="15" t="s">
        <v>106</v>
      </c>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row>
    <row r="54" spans="1:98" ht="15.95" customHeight="1" x14ac:dyDescent="0.2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X54" s="15"/>
      <c r="AY54" s="15"/>
      <c r="AZ54" s="3"/>
      <c r="BA54" s="46"/>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row>
    <row r="55" spans="1:98" ht="15.95" customHeight="1" x14ac:dyDescent="0.25">
      <c r="AX55" s="15"/>
      <c r="AY55" s="15"/>
      <c r="AZ55" s="3" t="s">
        <v>5</v>
      </c>
      <c r="BA55" s="15" t="s">
        <v>107</v>
      </c>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row>
    <row r="56" spans="1:98" ht="15.95" customHeight="1" x14ac:dyDescent="0.2">
      <c r="A56" s="12" t="s">
        <v>56</v>
      </c>
      <c r="B56" s="12"/>
      <c r="C56" s="12"/>
      <c r="D56" s="12"/>
      <c r="E56" s="12"/>
      <c r="F56" s="12"/>
      <c r="G56" s="28"/>
      <c r="H56" s="28"/>
      <c r="L56" s="54"/>
      <c r="M56" s="54"/>
      <c r="N56" s="54"/>
      <c r="O56" s="54"/>
      <c r="P56" s="54"/>
      <c r="Q56" s="54"/>
      <c r="R56" s="54"/>
      <c r="S56" s="54"/>
      <c r="T56" s="54"/>
      <c r="U56" s="54"/>
      <c r="V56" s="54"/>
      <c r="W56" s="54"/>
      <c r="X56" s="54"/>
      <c r="Y56" s="54"/>
      <c r="Z56" s="54"/>
      <c r="AA56" s="54"/>
      <c r="AB56" s="54"/>
      <c r="AC56" s="54"/>
      <c r="AD56" s="54"/>
      <c r="AE56" s="54"/>
      <c r="AF56" s="54"/>
      <c r="AG56" s="54"/>
      <c r="AH56" s="54"/>
      <c r="AI56" s="54"/>
      <c r="AK56" s="68" t="s">
        <v>58</v>
      </c>
      <c r="AL56" s="69"/>
      <c r="AM56" s="69"/>
      <c r="AN56" s="69"/>
      <c r="AO56" s="69"/>
      <c r="AP56" s="69"/>
      <c r="AQ56" s="69"/>
      <c r="AR56" s="69"/>
      <c r="AS56" s="69"/>
      <c r="AT56" s="69"/>
      <c r="AU56" s="69"/>
      <c r="AV56" s="70"/>
      <c r="AX56" s="15"/>
      <c r="AY56" s="15"/>
      <c r="AZ56" s="41"/>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row>
    <row r="57" spans="1:98" ht="15.95" customHeight="1" x14ac:dyDescent="0.2">
      <c r="A57" s="12" t="s">
        <v>57</v>
      </c>
      <c r="B57" s="12"/>
      <c r="C57" s="12"/>
      <c r="D57" s="12"/>
      <c r="E57" s="12"/>
      <c r="F57" s="12"/>
      <c r="G57" s="29"/>
      <c r="H57" s="29"/>
      <c r="L57" s="55"/>
      <c r="M57" s="55"/>
      <c r="N57" s="55"/>
      <c r="O57" s="55"/>
      <c r="P57" s="55"/>
      <c r="Q57" s="55"/>
      <c r="R57" s="55"/>
      <c r="S57" s="55"/>
      <c r="T57" s="55"/>
      <c r="U57" s="55"/>
      <c r="V57" s="55"/>
      <c r="W57" s="55"/>
      <c r="X57" s="55"/>
      <c r="Y57" s="55"/>
      <c r="Z57" s="55"/>
      <c r="AA57" s="55"/>
      <c r="AB57" s="55"/>
      <c r="AC57" s="55"/>
      <c r="AD57" s="55"/>
      <c r="AE57" s="55"/>
      <c r="AF57" s="55"/>
      <c r="AG57" s="55"/>
      <c r="AH57" s="55"/>
      <c r="AI57" s="55"/>
      <c r="AK57" s="71"/>
      <c r="AL57" s="72"/>
      <c r="AM57" s="72"/>
      <c r="AN57" s="72"/>
      <c r="AO57" s="72"/>
      <c r="AP57" s="72"/>
      <c r="AQ57" s="72"/>
      <c r="AR57" s="72"/>
      <c r="AS57" s="72"/>
      <c r="AT57" s="72"/>
      <c r="AU57" s="72"/>
      <c r="AV57" s="73"/>
      <c r="AX57" s="15"/>
      <c r="AY57" s="15"/>
      <c r="AZ57" s="15"/>
      <c r="BA57" s="46" t="s">
        <v>94</v>
      </c>
      <c r="BB57" s="15" t="s">
        <v>119</v>
      </c>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42"/>
    </row>
    <row r="58" spans="1:98" ht="15.95" customHeight="1" x14ac:dyDescent="0.2">
      <c r="A58" s="12" t="s">
        <v>55</v>
      </c>
      <c r="B58" s="12"/>
      <c r="C58" s="12"/>
      <c r="D58" s="12"/>
      <c r="E58" s="12"/>
      <c r="F58" s="28"/>
      <c r="G58" s="29"/>
      <c r="H58" s="29"/>
      <c r="L58" s="55"/>
      <c r="M58" s="55"/>
      <c r="N58" s="55"/>
      <c r="O58" s="55"/>
      <c r="P58" s="55"/>
      <c r="Q58" s="55"/>
      <c r="R58" s="55"/>
      <c r="S58" s="55"/>
      <c r="T58" s="55"/>
      <c r="U58" s="55"/>
      <c r="V58" s="55"/>
      <c r="W58" s="55"/>
      <c r="X58" s="55"/>
      <c r="Y58" s="55"/>
      <c r="Z58" s="55"/>
      <c r="AA58" s="55"/>
      <c r="AB58" s="55"/>
      <c r="AC58" s="55"/>
      <c r="AD58" s="55"/>
      <c r="AE58" s="55"/>
      <c r="AF58" s="55"/>
      <c r="AG58" s="55"/>
      <c r="AH58" s="55"/>
      <c r="AI58" s="55"/>
      <c r="AK58" s="71"/>
      <c r="AL58" s="72"/>
      <c r="AM58" s="72"/>
      <c r="AN58" s="72"/>
      <c r="AO58" s="72"/>
      <c r="AP58" s="72"/>
      <c r="AQ58" s="72"/>
      <c r="AR58" s="72"/>
      <c r="AS58" s="72"/>
      <c r="AT58" s="72"/>
      <c r="AU58" s="72"/>
      <c r="AV58" s="73"/>
      <c r="AX58" s="15"/>
      <c r="AY58" s="15"/>
      <c r="AZ58" s="15"/>
      <c r="BA58" s="46"/>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row>
    <row r="59" spans="1:98" ht="15.95" customHeight="1" x14ac:dyDescent="0.25">
      <c r="A59" s="15" t="s">
        <v>117</v>
      </c>
      <c r="M59" s="52"/>
      <c r="N59" s="52"/>
      <c r="O59" s="52"/>
      <c r="P59" s="52"/>
      <c r="Q59" s="52"/>
      <c r="R59" s="52"/>
      <c r="S59" s="52"/>
      <c r="T59" s="52"/>
      <c r="U59" s="52"/>
      <c r="V59" s="52"/>
      <c r="W59" s="52"/>
      <c r="X59" s="52"/>
      <c r="Y59" s="53" t="s">
        <v>59</v>
      </c>
      <c r="Z59" s="53"/>
      <c r="AA59" s="53"/>
      <c r="AB59" s="52"/>
      <c r="AC59" s="52"/>
      <c r="AD59" s="52"/>
      <c r="AE59" s="52"/>
      <c r="AF59" s="52"/>
      <c r="AG59" s="52"/>
      <c r="AH59" s="52"/>
      <c r="AI59" s="52"/>
      <c r="AK59" s="71"/>
      <c r="AL59" s="72"/>
      <c r="AM59" s="72"/>
      <c r="AN59" s="72"/>
      <c r="AO59" s="72"/>
      <c r="AP59" s="72"/>
      <c r="AQ59" s="72"/>
      <c r="AR59" s="72"/>
      <c r="AS59" s="72"/>
      <c r="AT59" s="72"/>
      <c r="AU59" s="72"/>
      <c r="AV59" s="73"/>
      <c r="AX59" s="15"/>
      <c r="AY59" s="15"/>
      <c r="AZ59" s="15"/>
      <c r="BA59" s="46" t="s">
        <v>94</v>
      </c>
      <c r="BB59" s="15" t="str">
        <f>"Line 5b: Multiply the total estimated water usage on Line 5a by "&amp;AR64&amp;". This is your Total User Charge Due."</f>
        <v>Line 5b: Multiply the total estimated water usage on Line 5a by 0.0006667. This is your Total User Charge Due.</v>
      </c>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row>
    <row r="60" spans="1:98" ht="15.95" customHeight="1" x14ac:dyDescent="0.2">
      <c r="A60" s="32"/>
      <c r="B60" s="32"/>
      <c r="C60" s="32"/>
      <c r="D60" s="32"/>
      <c r="E60" s="32"/>
      <c r="F60" s="32"/>
      <c r="G60" s="32"/>
      <c r="H60" s="32"/>
      <c r="I60" s="32"/>
      <c r="J60" s="32"/>
      <c r="K60" s="32"/>
      <c r="L60" s="32"/>
      <c r="M60" s="32"/>
      <c r="N60" s="32"/>
      <c r="O60" s="32"/>
      <c r="P60" s="32"/>
      <c r="Q60" s="32"/>
      <c r="R60" s="32"/>
      <c r="AK60" s="74"/>
      <c r="AL60" s="75"/>
      <c r="AM60" s="75"/>
      <c r="AN60" s="75"/>
      <c r="AO60" s="75"/>
      <c r="AP60" s="75"/>
      <c r="AQ60" s="75"/>
      <c r="AR60" s="75"/>
      <c r="AS60" s="75"/>
      <c r="AT60" s="75"/>
      <c r="AU60" s="75"/>
      <c r="AV60" s="76"/>
    </row>
    <row r="61" spans="1:98" ht="15.95" customHeight="1" x14ac:dyDescent="0.25">
      <c r="A61" s="33" t="s">
        <v>84</v>
      </c>
    </row>
    <row r="62" spans="1:98" ht="15.95" customHeight="1" x14ac:dyDescent="0.2">
      <c r="B62" s="32" t="s">
        <v>60</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K62" s="77" t="s">
        <v>63</v>
      </c>
      <c r="AL62" s="78"/>
      <c r="AM62" s="78"/>
      <c r="AN62" s="78"/>
      <c r="AO62" s="78"/>
      <c r="AP62" s="78"/>
      <c r="AQ62" s="78"/>
      <c r="AR62" s="78"/>
      <c r="AS62" s="78"/>
      <c r="AT62" s="78"/>
      <c r="AU62" s="79"/>
      <c r="AV62" s="80"/>
    </row>
    <row r="63" spans="1:98" ht="15.95" customHeight="1" x14ac:dyDescent="0.2">
      <c r="B63" s="13" t="s">
        <v>61</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K63" s="34"/>
      <c r="AL63" s="44" t="s">
        <v>64</v>
      </c>
      <c r="AM63" s="24"/>
      <c r="AN63" s="24"/>
      <c r="AO63" s="29"/>
      <c r="AP63" s="24"/>
      <c r="AQ63" s="24"/>
      <c r="AR63" s="51">
        <v>2019</v>
      </c>
      <c r="AS63" s="51"/>
      <c r="AT63" s="51"/>
      <c r="AU63" s="51"/>
      <c r="AV63" s="36"/>
    </row>
    <row r="64" spans="1:98" ht="15.95" customHeight="1" x14ac:dyDescent="0.2">
      <c r="G64" s="15"/>
      <c r="AK64" s="21"/>
      <c r="AL64" s="15" t="s">
        <v>113</v>
      </c>
      <c r="AR64" s="50">
        <v>6.667E-4</v>
      </c>
      <c r="AS64" s="50"/>
      <c r="AT64" s="50"/>
      <c r="AU64" s="50"/>
      <c r="AV64" s="37"/>
    </row>
    <row r="65" spans="1:97" ht="15.95" customHeight="1" x14ac:dyDescent="0.25">
      <c r="A65" s="33" t="s">
        <v>85</v>
      </c>
      <c r="AK65" s="21"/>
      <c r="AL65" s="45"/>
      <c r="AM65" s="24"/>
      <c r="AN65" s="24"/>
      <c r="AO65" s="24"/>
      <c r="AP65" s="24"/>
      <c r="AQ65" s="24"/>
      <c r="AR65" s="24"/>
      <c r="AS65" s="24"/>
      <c r="AT65" s="24"/>
      <c r="AU65" s="24"/>
      <c r="AV65" s="20"/>
    </row>
    <row r="66" spans="1:97" ht="15.95" customHeight="1" x14ac:dyDescent="0.2">
      <c r="B66" s="32" t="s">
        <v>60</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K66" s="21"/>
      <c r="AL66" s="45" t="s">
        <v>65</v>
      </c>
      <c r="AM66" s="24"/>
      <c r="AN66" s="35"/>
      <c r="AO66" s="35"/>
      <c r="AP66" s="24"/>
      <c r="AQ66" s="24"/>
      <c r="AR66" s="67"/>
      <c r="AS66" s="67"/>
      <c r="AT66" s="67"/>
      <c r="AU66" s="67"/>
      <c r="AV66" s="36"/>
    </row>
    <row r="67" spans="1:97" ht="15" x14ac:dyDescent="0.2">
      <c r="B67" s="13" t="s">
        <v>62</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K67" s="38"/>
      <c r="AL67" s="22"/>
      <c r="AM67" s="22"/>
      <c r="AN67" s="39"/>
      <c r="AO67" s="39"/>
      <c r="AP67" s="39"/>
      <c r="AQ67" s="39"/>
      <c r="AR67" s="39"/>
      <c r="AS67" s="39"/>
      <c r="AT67" s="22"/>
      <c r="AU67" s="22"/>
      <c r="AV67" s="40"/>
    </row>
    <row r="68" spans="1:97" ht="15" x14ac:dyDescent="0.25"/>
    <row r="69" spans="1:97" ht="15" x14ac:dyDescent="0.25">
      <c r="A69" s="56" t="s">
        <v>66</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X69" s="56" t="s">
        <v>108</v>
      </c>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row>
    <row r="70" spans="1:97" ht="31.9" customHeight="1" x14ac:dyDescent="0.25">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row>
  </sheetData>
  <sheetProtection algorithmName="SHA-512" hashValue="iJaYvfXnOjm1C9zWNYXDnCFMPEY1pnji9lAn5puZSrLL6Q3jqW55+GsGsB2/7pNrZFyliHiG1VioazSv/nwRnw==" saltValue="7pWQBfg/LduAB7ZVy9kz0w==" spinCount="100000" sheet="1" objects="1" scenarios="1"/>
  <mergeCells count="59">
    <mergeCell ref="AX5:CS8"/>
    <mergeCell ref="AX69:CS70"/>
    <mergeCell ref="AX1:CS1"/>
    <mergeCell ref="AX2:CS4"/>
    <mergeCell ref="A69:AV70"/>
    <mergeCell ref="G51:AE51"/>
    <mergeCell ref="A16:AV16"/>
    <mergeCell ref="A23:AV23"/>
    <mergeCell ref="A1:AV1"/>
    <mergeCell ref="A2:AV4"/>
    <mergeCell ref="A9:AV12"/>
    <mergeCell ref="AN19:AS19"/>
    <mergeCell ref="AN21:AS21"/>
    <mergeCell ref="AN29:AS29"/>
    <mergeCell ref="AN33:AS33"/>
    <mergeCell ref="AN35:AS35"/>
    <mergeCell ref="AN43:AS43"/>
    <mergeCell ref="AN47:AS47"/>
    <mergeCell ref="AN49:AS49"/>
    <mergeCell ref="Z18:AA18"/>
    <mergeCell ref="AD39:AG39"/>
    <mergeCell ref="AH5:AP6"/>
    <mergeCell ref="AR66:AU66"/>
    <mergeCell ref="AM51:AV51"/>
    <mergeCell ref="A53:AV54"/>
    <mergeCell ref="AK56:AV60"/>
    <mergeCell ref="AK62:AV62"/>
    <mergeCell ref="K7:AE7"/>
    <mergeCell ref="P29:S29"/>
    <mergeCell ref="AD29:AG29"/>
    <mergeCell ref="S33:V33"/>
    <mergeCell ref="AT29:AV29"/>
    <mergeCell ref="L43:O43"/>
    <mergeCell ref="AD43:AG43"/>
    <mergeCell ref="N35:Q35"/>
    <mergeCell ref="AT47:AV47"/>
    <mergeCell ref="AT43:AV43"/>
    <mergeCell ref="AT33:AV33"/>
    <mergeCell ref="AT35:AV35"/>
    <mergeCell ref="O39:R39"/>
    <mergeCell ref="AD35:AG35"/>
    <mergeCell ref="AJ36:AL36"/>
    <mergeCell ref="AN39:AS39"/>
    <mergeCell ref="AR64:AU64"/>
    <mergeCell ref="AR63:AU63"/>
    <mergeCell ref="K5:AE5"/>
    <mergeCell ref="K6:AE6"/>
    <mergeCell ref="Y59:AA59"/>
    <mergeCell ref="M59:X59"/>
    <mergeCell ref="L56:AI56"/>
    <mergeCell ref="L57:AI57"/>
    <mergeCell ref="L58:AI58"/>
    <mergeCell ref="D31:AL31"/>
    <mergeCell ref="T18:Y18"/>
    <mergeCell ref="AB18:AG18"/>
    <mergeCell ref="AB59:AI59"/>
    <mergeCell ref="AQ5:AV6"/>
    <mergeCell ref="AT39:AV39"/>
    <mergeCell ref="AT19:AV19"/>
  </mergeCells>
  <printOptions horizontalCentered="1" verticalCentered="1"/>
  <pageMargins left="0.5" right="0.5" top="0.25" bottom="0.25" header="0" footer="0"/>
  <pageSetup scale="68" fitToWidth="0" orientation="portrait" r:id="rId1"/>
  <colBreaks count="1" manualBreakCount="1">
    <brk id="48"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133350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133350</xdr:colOff>
                    <xdr:row>30</xdr:row>
                    <xdr:rowOff>0</xdr:rowOff>
                  </from>
                  <to>
                    <xdr:col>2</xdr:col>
                    <xdr:colOff>19050</xdr:colOff>
                    <xdr:row>30</xdr:row>
                    <xdr:rowOff>200025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133350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133350</xdr:colOff>
                    <xdr:row>40</xdr:row>
                    <xdr:rowOff>0</xdr:rowOff>
                  </from>
                  <to>
                    <xdr:col>2</xdr:col>
                    <xdr:colOff>19050</xdr:colOff>
                    <xdr:row>41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70"/>
  <sheetViews>
    <sheetView showZeros="0" zoomScaleNormal="100" zoomScalePageLayoutView="98" workbookViewId="0">
      <selection activeCell="AP35" sqref="AP35"/>
    </sheetView>
  </sheetViews>
  <sheetFormatPr defaultColWidth="2.7109375" defaultRowHeight="12" customHeight="1" x14ac:dyDescent="0.25"/>
  <cols>
    <col min="1" max="29" width="2.7109375" style="1"/>
    <col min="30" max="30" width="2.7109375" style="1" customWidth="1"/>
    <col min="31" max="16384" width="2.7109375" style="1"/>
  </cols>
  <sheetData>
    <row r="1" spans="1:97" ht="12" customHeight="1" x14ac:dyDescent="0.25">
      <c r="A1" s="157"/>
      <c r="B1" s="157"/>
      <c r="C1" s="157"/>
      <c r="D1" s="157"/>
      <c r="E1" s="157"/>
      <c r="F1" s="157"/>
      <c r="G1" s="158" t="s">
        <v>0</v>
      </c>
      <c r="H1" s="158"/>
      <c r="I1" s="158"/>
      <c r="J1" s="158"/>
      <c r="K1" s="158"/>
      <c r="L1" s="158"/>
      <c r="M1" s="158"/>
      <c r="N1" s="158"/>
      <c r="O1" s="158"/>
      <c r="P1" s="158"/>
      <c r="Q1" s="158"/>
      <c r="R1" s="158"/>
      <c r="S1" s="158"/>
      <c r="T1" s="158"/>
      <c r="U1" s="158"/>
      <c r="V1" s="158"/>
      <c r="W1" s="158"/>
      <c r="X1" s="158"/>
      <c r="Y1" s="158"/>
      <c r="Z1" s="158"/>
      <c r="AA1" s="158"/>
      <c r="AB1" s="158"/>
      <c r="AC1" s="158"/>
      <c r="AD1" s="159" t="s">
        <v>1</v>
      </c>
      <c r="AE1" s="159"/>
      <c r="AF1" s="159"/>
      <c r="AG1" s="159"/>
      <c r="AH1" s="159"/>
      <c r="AI1" s="159"/>
    </row>
    <row r="2" spans="1:97" ht="12" customHeight="1" x14ac:dyDescent="0.25">
      <c r="A2" s="157"/>
      <c r="B2" s="157"/>
      <c r="C2" s="157"/>
      <c r="D2" s="157"/>
      <c r="E2" s="157"/>
      <c r="F2" s="157"/>
      <c r="G2" s="158"/>
      <c r="H2" s="158"/>
      <c r="I2" s="158"/>
      <c r="J2" s="158"/>
      <c r="K2" s="158"/>
      <c r="L2" s="158"/>
      <c r="M2" s="158"/>
      <c r="N2" s="158"/>
      <c r="O2" s="158"/>
      <c r="P2" s="158"/>
      <c r="Q2" s="158"/>
      <c r="R2" s="158"/>
      <c r="S2" s="158"/>
      <c r="T2" s="158"/>
      <c r="U2" s="158"/>
      <c r="V2" s="158"/>
      <c r="W2" s="158"/>
      <c r="X2" s="158"/>
      <c r="Y2" s="158"/>
      <c r="Z2" s="158"/>
      <c r="AA2" s="158"/>
      <c r="AB2" s="158"/>
      <c r="AC2" s="158"/>
      <c r="AD2" s="159"/>
      <c r="AE2" s="159"/>
      <c r="AF2" s="159"/>
      <c r="AG2" s="159"/>
      <c r="AH2" s="159"/>
      <c r="AI2" s="159"/>
    </row>
    <row r="3" spans="1:97" ht="12" customHeight="1" x14ac:dyDescent="0.25">
      <c r="A3" s="157"/>
      <c r="B3" s="157"/>
      <c r="C3" s="157"/>
      <c r="D3" s="157"/>
      <c r="E3" s="157"/>
      <c r="F3" s="157"/>
      <c r="G3" s="158"/>
      <c r="H3" s="158"/>
      <c r="I3" s="158"/>
      <c r="J3" s="158"/>
      <c r="K3" s="158"/>
      <c r="L3" s="158"/>
      <c r="M3" s="158"/>
      <c r="N3" s="158"/>
      <c r="O3" s="158"/>
      <c r="P3" s="158"/>
      <c r="Q3" s="158"/>
      <c r="R3" s="158"/>
      <c r="S3" s="158"/>
      <c r="T3" s="158"/>
      <c r="U3" s="158"/>
      <c r="V3" s="158"/>
      <c r="W3" s="158"/>
      <c r="X3" s="158"/>
      <c r="Y3" s="158"/>
      <c r="Z3" s="158"/>
      <c r="AA3" s="158"/>
      <c r="AB3" s="158"/>
      <c r="AC3" s="158"/>
      <c r="AD3" s="159"/>
      <c r="AE3" s="159"/>
      <c r="AF3" s="159"/>
      <c r="AG3" s="159"/>
      <c r="AH3" s="159"/>
      <c r="AI3" s="159"/>
    </row>
    <row r="4" spans="1:97" ht="14.25" x14ac:dyDescent="0.25">
      <c r="A4" s="157"/>
      <c r="B4" s="157"/>
      <c r="C4" s="157"/>
      <c r="D4" s="157"/>
      <c r="E4" s="157"/>
      <c r="F4" s="157"/>
      <c r="G4" s="158"/>
      <c r="H4" s="158"/>
      <c r="I4" s="158"/>
      <c r="J4" s="158"/>
      <c r="K4" s="158"/>
      <c r="L4" s="158"/>
      <c r="M4" s="158"/>
      <c r="N4" s="158"/>
      <c r="O4" s="158"/>
      <c r="P4" s="158"/>
      <c r="Q4" s="158"/>
      <c r="R4" s="158"/>
      <c r="S4" s="158"/>
      <c r="T4" s="158"/>
      <c r="U4" s="158"/>
      <c r="V4" s="158"/>
      <c r="W4" s="158"/>
      <c r="X4" s="158"/>
      <c r="Y4" s="158"/>
      <c r="Z4" s="158"/>
      <c r="AA4" s="158"/>
      <c r="AB4" s="158"/>
      <c r="AC4" s="158"/>
      <c r="AD4" s="95" t="s">
        <v>2</v>
      </c>
      <c r="AE4" s="95"/>
      <c r="AF4" s="95"/>
      <c r="AG4" s="95"/>
      <c r="AH4" s="95"/>
      <c r="AI4" s="95"/>
    </row>
    <row r="5" spans="1:97" ht="12" customHeight="1" x14ac:dyDescent="0.25">
      <c r="A5" s="157"/>
      <c r="B5" s="157"/>
      <c r="C5" s="157"/>
      <c r="D5" s="157"/>
      <c r="E5" s="157"/>
      <c r="F5" s="157"/>
      <c r="G5" s="2"/>
      <c r="H5" s="2"/>
      <c r="I5" s="2"/>
      <c r="J5" s="2"/>
      <c r="K5" s="2"/>
      <c r="L5" s="2"/>
      <c r="M5" s="2"/>
      <c r="N5" s="2"/>
      <c r="O5" s="2"/>
      <c r="P5" s="2"/>
      <c r="Q5" s="2"/>
      <c r="R5" s="2"/>
      <c r="S5" s="2"/>
      <c r="T5" s="2"/>
      <c r="U5" s="2"/>
      <c r="V5" s="2"/>
      <c r="W5" s="2"/>
      <c r="X5" s="2"/>
      <c r="Y5" s="2"/>
      <c r="Z5" s="2"/>
      <c r="AA5" s="2"/>
      <c r="AB5" s="2"/>
      <c r="AC5" s="2"/>
      <c r="AD5" s="160">
        <f>'7f Form'!AR63</f>
        <v>2019</v>
      </c>
      <c r="AE5" s="160"/>
      <c r="AF5" s="160"/>
      <c r="AG5" s="160"/>
      <c r="AH5" s="160"/>
      <c r="AI5" s="160"/>
      <c r="AX5" s="49"/>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row>
    <row r="6" spans="1:97" ht="12" customHeight="1" x14ac:dyDescent="0.25">
      <c r="A6" s="157"/>
      <c r="B6" s="157"/>
      <c r="C6" s="157"/>
      <c r="D6" s="157"/>
      <c r="E6" s="157"/>
      <c r="F6" s="157"/>
      <c r="G6" s="2"/>
      <c r="H6" s="2"/>
      <c r="I6" s="2"/>
      <c r="J6" s="2"/>
      <c r="K6" s="2"/>
      <c r="L6" s="2"/>
      <c r="M6" s="2"/>
      <c r="N6" s="2"/>
      <c r="O6" s="2"/>
      <c r="P6" s="2"/>
      <c r="Q6" s="2"/>
      <c r="R6" s="2"/>
      <c r="S6" s="2"/>
      <c r="T6" s="2"/>
      <c r="U6" s="2"/>
      <c r="V6" s="2"/>
      <c r="W6" s="2"/>
      <c r="X6" s="2"/>
      <c r="Y6" s="2"/>
      <c r="Z6" s="2"/>
      <c r="AA6" s="2"/>
      <c r="AB6" s="2"/>
      <c r="AC6" s="2"/>
      <c r="AD6" s="160"/>
      <c r="AE6" s="160"/>
      <c r="AF6" s="160"/>
      <c r="AG6" s="160"/>
      <c r="AH6" s="160"/>
      <c r="AI6" s="160"/>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row>
    <row r="7" spans="1:97" ht="8.4499999999999993" customHeight="1" thickBot="1" x14ac:dyDescent="0.3">
      <c r="A7" s="3"/>
      <c r="B7" s="3"/>
      <c r="C7" s="3"/>
      <c r="D7" s="3"/>
      <c r="E7" s="3"/>
      <c r="F7" s="3"/>
      <c r="G7" s="2"/>
      <c r="H7" s="2"/>
      <c r="I7" s="2"/>
      <c r="J7" s="2"/>
      <c r="K7" s="2"/>
      <c r="L7" s="2"/>
      <c r="M7" s="2"/>
      <c r="N7" s="2"/>
      <c r="O7" s="2"/>
      <c r="P7" s="2"/>
      <c r="Q7" s="2"/>
      <c r="R7" s="2"/>
      <c r="S7" s="2"/>
      <c r="T7" s="2"/>
      <c r="U7" s="2"/>
      <c r="V7" s="2"/>
      <c r="W7" s="2"/>
      <c r="X7" s="2"/>
      <c r="Y7" s="2"/>
      <c r="Z7" s="2"/>
      <c r="AA7" s="2"/>
      <c r="AB7" s="2"/>
      <c r="AC7" s="2"/>
      <c r="AD7" s="4"/>
      <c r="AE7" s="4"/>
      <c r="AF7" s="4"/>
      <c r="AG7" s="4"/>
      <c r="AH7" s="4"/>
      <c r="AI7" s="4"/>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row>
    <row r="8" spans="1:97" ht="9.6" customHeight="1" thickTop="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row>
    <row r="9" spans="1:97" ht="12" customHeight="1" x14ac:dyDescent="0.25">
      <c r="B9" s="156" t="s">
        <v>3</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row>
    <row r="10" spans="1:97" ht="12" customHeight="1" x14ac:dyDescent="0.25">
      <c r="C10" s="152" t="str">
        <f>"It is a payment voucher you send with your check or money order for any balance due, as indicated, on line 5b of this Tax-Exempt User Charge Certified 7f Statement for Automatic Annual Billing."</f>
        <v>It is a payment voucher you send with your check or money order for any balance due, as indicated, on line 5b of this Tax-Exempt User Charge Certified 7f Statement for Automatic Annual Billing.</v>
      </c>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row>
    <row r="11" spans="1:97" ht="12" customHeight="1" x14ac:dyDescent="0.25">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row>
    <row r="12" spans="1:97" ht="12" customHeight="1" x14ac:dyDescent="0.25">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row>
    <row r="13" spans="1:97" ht="12" customHeight="1" x14ac:dyDescent="0.2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97" ht="12" customHeight="1" x14ac:dyDescent="0.25">
      <c r="B14" s="153" t="s">
        <v>4</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row>
    <row r="15" spans="1:97" ht="12" customHeight="1" x14ac:dyDescent="0.2">
      <c r="C15" s="7" t="s">
        <v>5</v>
      </c>
      <c r="D15" s="154" t="s">
        <v>6</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row>
    <row r="16" spans="1:97" ht="12" customHeight="1" x14ac:dyDescent="0.2">
      <c r="C16" s="7" t="s">
        <v>5</v>
      </c>
      <c r="D16" s="154" t="s">
        <v>7</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row>
    <row r="17" spans="2:35" ht="12" customHeight="1" x14ac:dyDescent="0.2">
      <c r="C17" s="7" t="s">
        <v>5</v>
      </c>
      <c r="D17" s="154" t="s">
        <v>8</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row>
    <row r="19" spans="2:35" ht="12" customHeight="1" x14ac:dyDescent="0.25">
      <c r="B19" s="153" t="s">
        <v>9</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row>
    <row r="20" spans="2:35" ht="12" customHeight="1" x14ac:dyDescent="0.2">
      <c r="C20" s="7" t="s">
        <v>5</v>
      </c>
      <c r="D20" s="155" t="s">
        <v>10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row>
    <row r="21" spans="2:35" ht="12" customHeight="1" x14ac:dyDescent="0.2">
      <c r="C21" s="7" t="s">
        <v>5</v>
      </c>
      <c r="D21" s="155" t="s">
        <v>11</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row>
    <row r="22" spans="2:35" ht="12" customHeight="1" x14ac:dyDescent="0.2">
      <c r="C22" s="7" t="s">
        <v>5</v>
      </c>
      <c r="D22" s="155" t="str">
        <f>"Please indicate your User ID and "&amp;'7f Form'!AR63&amp;"-925V on the check."</f>
        <v>Please indicate your User ID and 2019-925V on the check.</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row>
    <row r="24" spans="2:35" ht="12" customHeight="1" x14ac:dyDescent="0.25">
      <c r="B24" s="153" t="str">
        <f>"How to Send In Your "&amp;'7f Form'!AR63&amp;" User Charge Payment and Form 925-V"</f>
        <v>How to Send In Your 2019 User Charge Payment and Form 925-V</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row>
    <row r="25" spans="2:35" ht="12" customHeight="1" x14ac:dyDescent="0.2">
      <c r="C25" s="7" t="s">
        <v>5</v>
      </c>
      <c r="D25" s="155" t="s">
        <v>12</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row>
    <row r="26" spans="2:35" ht="12" customHeight="1" x14ac:dyDescent="0.2">
      <c r="C26" s="7" t="s">
        <v>5</v>
      </c>
      <c r="D26" s="131" t="s">
        <v>13</v>
      </c>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row>
    <row r="27" spans="2:35" ht="12" customHeight="1" x14ac:dyDescent="0.2">
      <c r="C27" s="7"/>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row>
    <row r="28" spans="2:35" ht="7.9" customHeight="1" x14ac:dyDescent="0.25">
      <c r="C28" s="132" t="s">
        <v>123</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row>
    <row r="29" spans="2:35" ht="14.25" x14ac:dyDescent="0.25">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row>
    <row r="30" spans="2:35" ht="12" customHeight="1" x14ac:dyDescent="0.25">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row>
    <row r="31" spans="2:35" ht="14.25" x14ac:dyDescent="0.25">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row>
    <row r="32" spans="2:35" ht="9" customHeight="1" x14ac:dyDescent="0.25"/>
    <row r="33" spans="1:42" ht="14.25" x14ac:dyDescent="0.25">
      <c r="C33" s="133" t="s">
        <v>125</v>
      </c>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1:42" ht="12" customHeight="1" x14ac:dyDescent="0.25">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1:42" s="8" customFormat="1" ht="12" customHeight="1" x14ac:dyDescent="0.25">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row>
    <row r="37" spans="1:42" ht="3.6" customHeight="1" x14ac:dyDescent="0.25">
      <c r="A37" s="138" t="s">
        <v>14</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row>
    <row r="38" spans="1:42" ht="12" customHeight="1" x14ac:dyDescent="0.25">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row>
    <row r="39" spans="1:42" ht="12" customHeight="1" x14ac:dyDescent="0.25">
      <c r="AC39" s="9"/>
      <c r="AD39" s="9"/>
      <c r="AE39" s="9"/>
      <c r="AF39" s="9"/>
      <c r="AG39" s="9"/>
      <c r="AH39" s="9"/>
      <c r="AI39" s="9"/>
    </row>
    <row r="40" spans="1:42" ht="12" customHeight="1" x14ac:dyDescent="0.25">
      <c r="A40" s="134" t="s">
        <v>15</v>
      </c>
      <c r="B40" s="134"/>
      <c r="C40" s="134"/>
      <c r="D40" s="134"/>
      <c r="E40" s="134"/>
      <c r="F40" s="134"/>
      <c r="G40" s="134"/>
      <c r="H40" s="134"/>
      <c r="I40" s="136" t="s">
        <v>16</v>
      </c>
      <c r="J40" s="136"/>
      <c r="K40" s="136"/>
      <c r="L40" s="136"/>
      <c r="M40" s="136"/>
      <c r="N40" s="136"/>
      <c r="O40" s="136"/>
      <c r="P40" s="136"/>
      <c r="Q40" s="136"/>
      <c r="R40" s="136"/>
      <c r="S40" s="136"/>
      <c r="T40" s="136"/>
      <c r="U40" s="136"/>
      <c r="V40" s="136"/>
      <c r="W40" s="136"/>
      <c r="X40" s="136"/>
      <c r="Y40" s="136"/>
      <c r="Z40" s="136"/>
      <c r="AA40" s="136"/>
      <c r="AB40" s="140">
        <f>'7f Form'!AR63</f>
        <v>2019</v>
      </c>
      <c r="AC40" s="141"/>
      <c r="AD40" s="141"/>
      <c r="AE40" s="141"/>
      <c r="AF40" s="141"/>
      <c r="AG40" s="141"/>
      <c r="AH40" s="141"/>
      <c r="AI40" s="142"/>
    </row>
    <row r="41" spans="1:42" ht="12" customHeight="1" x14ac:dyDescent="0.25">
      <c r="A41" s="134"/>
      <c r="B41" s="134"/>
      <c r="C41" s="134"/>
      <c r="D41" s="134"/>
      <c r="E41" s="134"/>
      <c r="F41" s="134"/>
      <c r="G41" s="134"/>
      <c r="H41" s="134"/>
      <c r="I41" s="136"/>
      <c r="J41" s="136"/>
      <c r="K41" s="136"/>
      <c r="L41" s="136"/>
      <c r="M41" s="136"/>
      <c r="N41" s="136"/>
      <c r="O41" s="136"/>
      <c r="P41" s="136"/>
      <c r="Q41" s="136"/>
      <c r="R41" s="136"/>
      <c r="S41" s="136"/>
      <c r="T41" s="136"/>
      <c r="U41" s="136"/>
      <c r="V41" s="136"/>
      <c r="W41" s="136"/>
      <c r="X41" s="136"/>
      <c r="Y41" s="136"/>
      <c r="Z41" s="136"/>
      <c r="AA41" s="136"/>
      <c r="AB41" s="143"/>
      <c r="AC41" s="144"/>
      <c r="AD41" s="144"/>
      <c r="AE41" s="144"/>
      <c r="AF41" s="144"/>
      <c r="AG41" s="144"/>
      <c r="AH41" s="144"/>
      <c r="AI41" s="145"/>
    </row>
    <row r="42" spans="1:42" ht="12" customHeight="1" x14ac:dyDescent="0.25">
      <c r="A42" s="134"/>
      <c r="B42" s="134"/>
      <c r="C42" s="134"/>
      <c r="D42" s="134"/>
      <c r="E42" s="134"/>
      <c r="F42" s="134"/>
      <c r="G42" s="134"/>
      <c r="H42" s="134"/>
      <c r="I42" s="136"/>
      <c r="J42" s="136"/>
      <c r="K42" s="136"/>
      <c r="L42" s="136"/>
      <c r="M42" s="136"/>
      <c r="N42" s="136"/>
      <c r="O42" s="136"/>
      <c r="P42" s="136"/>
      <c r="Q42" s="136"/>
      <c r="R42" s="136"/>
      <c r="S42" s="136"/>
      <c r="T42" s="136"/>
      <c r="U42" s="136"/>
      <c r="V42" s="136"/>
      <c r="W42" s="136"/>
      <c r="X42" s="136"/>
      <c r="Y42" s="136"/>
      <c r="Z42" s="136"/>
      <c r="AA42" s="136"/>
      <c r="AB42" s="146" t="s">
        <v>114</v>
      </c>
      <c r="AC42" s="147"/>
      <c r="AD42" s="147"/>
      <c r="AE42" s="147"/>
      <c r="AF42" s="147"/>
      <c r="AG42" s="147"/>
      <c r="AH42" s="147"/>
      <c r="AI42" s="148"/>
    </row>
    <row r="43" spans="1:42" ht="12" customHeight="1" thickBot="1" x14ac:dyDescent="0.3">
      <c r="A43" s="135"/>
      <c r="B43" s="135"/>
      <c r="C43" s="135"/>
      <c r="D43" s="135"/>
      <c r="E43" s="135"/>
      <c r="F43" s="135"/>
      <c r="G43" s="135"/>
      <c r="H43" s="135"/>
      <c r="I43" s="137"/>
      <c r="J43" s="137"/>
      <c r="K43" s="137"/>
      <c r="L43" s="137"/>
      <c r="M43" s="137"/>
      <c r="N43" s="137"/>
      <c r="O43" s="137"/>
      <c r="P43" s="137"/>
      <c r="Q43" s="137"/>
      <c r="R43" s="137"/>
      <c r="S43" s="137"/>
      <c r="T43" s="137"/>
      <c r="U43" s="137"/>
      <c r="V43" s="137"/>
      <c r="W43" s="137"/>
      <c r="X43" s="137"/>
      <c r="Y43" s="137"/>
      <c r="Z43" s="136"/>
      <c r="AA43" s="136"/>
      <c r="AB43" s="149"/>
      <c r="AC43" s="150"/>
      <c r="AD43" s="150"/>
      <c r="AE43" s="150"/>
      <c r="AF43" s="150"/>
      <c r="AG43" s="150"/>
      <c r="AH43" s="150"/>
      <c r="AI43" s="151"/>
    </row>
    <row r="44" spans="1:42" ht="12" customHeight="1" thickTop="1" thickBot="1" x14ac:dyDescent="0.3">
      <c r="A44" s="123"/>
      <c r="B44" s="123"/>
      <c r="C44" s="123"/>
      <c r="D44" s="123"/>
      <c r="E44" s="123"/>
      <c r="F44" s="123"/>
      <c r="G44" s="123"/>
      <c r="H44" s="123"/>
      <c r="I44" s="124" t="s">
        <v>17</v>
      </c>
      <c r="J44" s="124"/>
      <c r="K44" s="124"/>
      <c r="L44" s="124"/>
      <c r="M44" s="124"/>
      <c r="N44" s="124"/>
      <c r="O44" s="124"/>
      <c r="P44" s="124"/>
      <c r="Q44" s="124" t="s">
        <v>18</v>
      </c>
      <c r="R44" s="124"/>
      <c r="S44" s="124"/>
      <c r="T44" s="124"/>
      <c r="U44" s="124"/>
      <c r="V44" s="124"/>
      <c r="W44" s="124"/>
      <c r="X44" s="124"/>
      <c r="Y44" s="124"/>
    </row>
    <row r="45" spans="1:42" ht="12" customHeight="1" thickTop="1" x14ac:dyDescent="0.25">
      <c r="A45" s="125" t="s">
        <v>19</v>
      </c>
      <c r="B45" s="125"/>
      <c r="C45" s="125"/>
      <c r="D45" s="125"/>
      <c r="E45" s="125"/>
      <c r="F45" s="125"/>
      <c r="G45" s="125"/>
      <c r="H45" s="125"/>
      <c r="I45" s="127">
        <f>'7f Form'!AQ5</f>
        <v>0</v>
      </c>
      <c r="J45" s="127"/>
      <c r="K45" s="127"/>
      <c r="L45" s="127"/>
      <c r="M45" s="127"/>
      <c r="N45" s="127"/>
      <c r="O45" s="127"/>
      <c r="P45" s="127"/>
      <c r="Q45" s="129">
        <f>IF(NOT(MIN('7f Form'!AN21,'7f Form'!AN49)=0),"ERROR",MAX('7f Form'!AN21,'7f Form'!AN49))</f>
        <v>0</v>
      </c>
      <c r="R45" s="129"/>
      <c r="S45" s="129"/>
      <c r="T45" s="129"/>
      <c r="U45" s="129"/>
      <c r="V45" s="129"/>
      <c r="W45" s="129"/>
      <c r="X45" s="129"/>
      <c r="Y45" s="129"/>
      <c r="AA45" s="101" t="s">
        <v>20</v>
      </c>
      <c r="AB45" s="101"/>
      <c r="AC45" s="101"/>
      <c r="AD45" s="101"/>
      <c r="AE45" s="101"/>
      <c r="AF45" s="101"/>
      <c r="AG45" s="101"/>
      <c r="AH45" s="101"/>
      <c r="AI45" s="101"/>
    </row>
    <row r="46" spans="1:42" ht="12" customHeight="1" thickBot="1" x14ac:dyDescent="0.3">
      <c r="A46" s="126"/>
      <c r="B46" s="126"/>
      <c r="C46" s="126"/>
      <c r="D46" s="126"/>
      <c r="E46" s="126"/>
      <c r="F46" s="126"/>
      <c r="G46" s="126"/>
      <c r="H46" s="126"/>
      <c r="I46" s="128"/>
      <c r="J46" s="128"/>
      <c r="K46" s="128"/>
      <c r="L46" s="128"/>
      <c r="M46" s="128"/>
      <c r="N46" s="128"/>
      <c r="O46" s="128"/>
      <c r="P46" s="128"/>
      <c r="Q46" s="130"/>
      <c r="R46" s="130"/>
      <c r="S46" s="130"/>
      <c r="T46" s="130"/>
      <c r="U46" s="130"/>
      <c r="V46" s="130"/>
      <c r="W46" s="130"/>
      <c r="X46" s="130"/>
      <c r="Y46" s="130"/>
      <c r="AA46" s="102"/>
      <c r="AB46" s="102"/>
      <c r="AC46" s="102"/>
      <c r="AD46" s="102"/>
      <c r="AE46" s="102"/>
      <c r="AF46" s="102"/>
      <c r="AG46" s="102"/>
      <c r="AH46" s="102"/>
      <c r="AI46" s="102"/>
    </row>
    <row r="47" spans="1:42" ht="12" customHeight="1" thickTop="1" x14ac:dyDescent="0.25">
      <c r="A47" s="103" t="s">
        <v>21</v>
      </c>
      <c r="B47" s="103"/>
      <c r="C47" s="103"/>
      <c r="D47" s="103"/>
      <c r="E47" s="103"/>
      <c r="F47" s="103"/>
      <c r="G47" s="103"/>
      <c r="H47" s="103"/>
      <c r="I47" s="104">
        <f>IF(NOT(MIN('7f Form'!AN21,'7f Form'!AN49)=0),0,'7f Form'!K5)</f>
        <v>0</v>
      </c>
      <c r="J47" s="104"/>
      <c r="K47" s="104"/>
      <c r="L47" s="104"/>
      <c r="M47" s="104"/>
      <c r="N47" s="104"/>
      <c r="O47" s="104"/>
      <c r="P47" s="104"/>
      <c r="Q47" s="104"/>
      <c r="R47" s="104"/>
      <c r="S47" s="104"/>
      <c r="T47" s="104"/>
      <c r="U47" s="104"/>
      <c r="V47" s="104"/>
      <c r="W47" s="104"/>
      <c r="X47" s="104"/>
      <c r="Y47" s="104"/>
      <c r="AA47" s="10" t="s">
        <v>22</v>
      </c>
      <c r="AC47" s="98"/>
      <c r="AD47" s="98"/>
      <c r="AE47" s="98"/>
      <c r="AF47" s="98"/>
      <c r="AG47" s="98"/>
      <c r="AH47" s="98"/>
      <c r="AI47" s="98"/>
      <c r="AP47" s="10"/>
    </row>
    <row r="48" spans="1:42" ht="12" customHeight="1" x14ac:dyDescent="0.25">
      <c r="A48" s="96"/>
      <c r="B48" s="96"/>
      <c r="C48" s="96"/>
      <c r="D48" s="96"/>
      <c r="E48" s="96"/>
      <c r="F48" s="96"/>
      <c r="G48" s="96"/>
      <c r="H48" s="96"/>
      <c r="I48" s="97"/>
      <c r="J48" s="97"/>
      <c r="K48" s="97"/>
      <c r="L48" s="97"/>
      <c r="M48" s="97"/>
      <c r="N48" s="97"/>
      <c r="O48" s="97"/>
      <c r="P48" s="97"/>
      <c r="Q48" s="97"/>
      <c r="R48" s="97"/>
      <c r="S48" s="97"/>
      <c r="T48" s="97"/>
      <c r="U48" s="97"/>
      <c r="V48" s="97"/>
      <c r="W48" s="97"/>
      <c r="X48" s="97"/>
      <c r="Y48" s="97"/>
      <c r="AA48" s="10"/>
    </row>
    <row r="49" spans="1:35" ht="12" customHeight="1" x14ac:dyDescent="0.25">
      <c r="A49" s="105" t="s">
        <v>23</v>
      </c>
      <c r="B49" s="106"/>
      <c r="C49" s="106"/>
      <c r="D49" s="106"/>
      <c r="E49" s="106"/>
      <c r="F49" s="106"/>
      <c r="G49" s="106"/>
      <c r="H49" s="107"/>
      <c r="I49" s="114">
        <f>IF(NOT(MIN('7f Form'!AN21,'7f Form'!AN49)=0),"You have selected both Section A and Section B. Please calculate your Payment Amount using only one Section.",'7f Form'!K6)</f>
        <v>0</v>
      </c>
      <c r="J49" s="115"/>
      <c r="K49" s="115"/>
      <c r="L49" s="115"/>
      <c r="M49" s="115"/>
      <c r="N49" s="115"/>
      <c r="O49" s="115"/>
      <c r="P49" s="115"/>
      <c r="Q49" s="115"/>
      <c r="R49" s="115"/>
      <c r="S49" s="115"/>
      <c r="T49" s="115"/>
      <c r="U49" s="115"/>
      <c r="V49" s="115"/>
      <c r="W49" s="115"/>
      <c r="X49" s="115"/>
      <c r="Y49" s="116"/>
      <c r="AA49" s="10" t="s">
        <v>24</v>
      </c>
      <c r="AC49" s="98"/>
      <c r="AD49" s="98"/>
      <c r="AE49" s="98"/>
      <c r="AF49" s="98"/>
      <c r="AG49" s="98"/>
      <c r="AH49" s="98"/>
      <c r="AI49" s="98"/>
    </row>
    <row r="50" spans="1:35" ht="12" customHeight="1" x14ac:dyDescent="0.25">
      <c r="A50" s="108"/>
      <c r="B50" s="109"/>
      <c r="C50" s="109"/>
      <c r="D50" s="109"/>
      <c r="E50" s="109"/>
      <c r="F50" s="109"/>
      <c r="G50" s="109"/>
      <c r="H50" s="110"/>
      <c r="I50" s="117"/>
      <c r="J50" s="118"/>
      <c r="K50" s="118"/>
      <c r="L50" s="118"/>
      <c r="M50" s="118"/>
      <c r="N50" s="118"/>
      <c r="O50" s="118"/>
      <c r="P50" s="118"/>
      <c r="Q50" s="118"/>
      <c r="R50" s="118"/>
      <c r="S50" s="118"/>
      <c r="T50" s="118"/>
      <c r="U50" s="118"/>
      <c r="V50" s="118"/>
      <c r="W50" s="118"/>
      <c r="X50" s="118"/>
      <c r="Y50" s="119"/>
      <c r="AA50" s="10"/>
    </row>
    <row r="51" spans="1:35" ht="12" customHeight="1" x14ac:dyDescent="0.25">
      <c r="A51" s="108"/>
      <c r="B51" s="109"/>
      <c r="C51" s="109"/>
      <c r="D51" s="109"/>
      <c r="E51" s="109"/>
      <c r="F51" s="109"/>
      <c r="G51" s="109"/>
      <c r="H51" s="110"/>
      <c r="I51" s="117"/>
      <c r="J51" s="118"/>
      <c r="K51" s="118"/>
      <c r="L51" s="118"/>
      <c r="M51" s="118"/>
      <c r="N51" s="118"/>
      <c r="O51" s="118"/>
      <c r="P51" s="118"/>
      <c r="Q51" s="118"/>
      <c r="R51" s="118"/>
      <c r="S51" s="118"/>
      <c r="T51" s="118"/>
      <c r="U51" s="118"/>
      <c r="V51" s="118"/>
      <c r="W51" s="118"/>
      <c r="X51" s="118"/>
      <c r="Y51" s="119"/>
      <c r="AA51" s="10" t="s">
        <v>25</v>
      </c>
      <c r="AC51" s="98"/>
      <c r="AD51" s="98"/>
      <c r="AE51" s="98"/>
      <c r="AF51" s="98"/>
      <c r="AG51" s="98"/>
      <c r="AH51" s="98"/>
      <c r="AI51" s="98"/>
    </row>
    <row r="52" spans="1:35" ht="12" customHeight="1" x14ac:dyDescent="0.25">
      <c r="A52" s="111"/>
      <c r="B52" s="112"/>
      <c r="C52" s="112"/>
      <c r="D52" s="112"/>
      <c r="E52" s="112"/>
      <c r="F52" s="112"/>
      <c r="G52" s="112"/>
      <c r="H52" s="113"/>
      <c r="I52" s="120"/>
      <c r="J52" s="121"/>
      <c r="K52" s="121"/>
      <c r="L52" s="121"/>
      <c r="M52" s="121"/>
      <c r="N52" s="121"/>
      <c r="O52" s="121"/>
      <c r="P52" s="121"/>
      <c r="Q52" s="121"/>
      <c r="R52" s="121"/>
      <c r="S52" s="121"/>
      <c r="T52" s="121"/>
      <c r="U52" s="121"/>
      <c r="V52" s="121"/>
      <c r="W52" s="121"/>
      <c r="X52" s="121"/>
      <c r="Y52" s="122"/>
      <c r="AA52" s="10"/>
    </row>
    <row r="53" spans="1:35" ht="12" customHeight="1" x14ac:dyDescent="0.25">
      <c r="A53" s="96" t="s">
        <v>26</v>
      </c>
      <c r="B53" s="96"/>
      <c r="C53" s="96"/>
      <c r="D53" s="96"/>
      <c r="E53" s="96"/>
      <c r="F53" s="96"/>
      <c r="G53" s="96"/>
      <c r="H53" s="96"/>
      <c r="I53" s="97">
        <f>IF(NOT(MIN('7f Form'!AN21,'7f Form'!AN49)=0),0,'7f Form'!K7)</f>
        <v>0</v>
      </c>
      <c r="J53" s="97"/>
      <c r="K53" s="97"/>
      <c r="L53" s="97"/>
      <c r="M53" s="97"/>
      <c r="N53" s="97"/>
      <c r="O53" s="97"/>
      <c r="P53" s="97"/>
      <c r="Q53" s="97"/>
      <c r="R53" s="97"/>
      <c r="S53" s="97"/>
      <c r="T53" s="97"/>
      <c r="U53" s="97"/>
      <c r="V53" s="97"/>
      <c r="W53" s="97"/>
      <c r="X53" s="97"/>
      <c r="Y53" s="97"/>
      <c r="AA53" s="10" t="s">
        <v>27</v>
      </c>
      <c r="AC53" s="98"/>
      <c r="AD53" s="98"/>
      <c r="AE53" s="98"/>
      <c r="AF53" s="98"/>
      <c r="AG53" s="98"/>
      <c r="AH53" s="98"/>
      <c r="AI53" s="98"/>
    </row>
    <row r="54" spans="1:35" ht="12" customHeight="1" x14ac:dyDescent="0.25">
      <c r="A54" s="96"/>
      <c r="B54" s="96"/>
      <c r="C54" s="96"/>
      <c r="D54" s="96"/>
      <c r="E54" s="96"/>
      <c r="F54" s="96"/>
      <c r="G54" s="96"/>
      <c r="H54" s="96"/>
      <c r="I54" s="97"/>
      <c r="J54" s="97"/>
      <c r="K54" s="97"/>
      <c r="L54" s="97"/>
      <c r="M54" s="97"/>
      <c r="N54" s="97"/>
      <c r="O54" s="97"/>
      <c r="P54" s="97"/>
      <c r="Q54" s="97"/>
      <c r="R54" s="97"/>
      <c r="S54" s="97"/>
      <c r="T54" s="97"/>
      <c r="U54" s="97"/>
      <c r="V54" s="97"/>
      <c r="W54" s="97"/>
      <c r="X54" s="97"/>
      <c r="Y54" s="97"/>
      <c r="AA54" s="10"/>
    </row>
    <row r="55" spans="1:35" ht="12" customHeight="1" x14ac:dyDescent="0.25">
      <c r="A55" s="96" t="s">
        <v>28</v>
      </c>
      <c r="B55" s="96"/>
      <c r="C55" s="96"/>
      <c r="D55" s="96"/>
      <c r="E55" s="96"/>
      <c r="F55" s="96"/>
      <c r="G55" s="96"/>
      <c r="H55" s="96"/>
      <c r="I55" s="97">
        <f>IF(NOT(MIN('7f Form'!AN21,'7f Form'!AN49)=0),0,'7f Form'!L58)</f>
        <v>0</v>
      </c>
      <c r="J55" s="97"/>
      <c r="K55" s="97"/>
      <c r="L55" s="97"/>
      <c r="M55" s="97"/>
      <c r="N55" s="97"/>
      <c r="O55" s="97"/>
      <c r="P55" s="97"/>
      <c r="Q55" s="97"/>
      <c r="R55" s="97"/>
      <c r="S55" s="97"/>
      <c r="T55" s="97"/>
      <c r="U55" s="97"/>
      <c r="V55" s="97"/>
      <c r="W55" s="97"/>
      <c r="X55" s="97"/>
      <c r="Y55" s="97"/>
      <c r="AA55" s="10" t="s">
        <v>29</v>
      </c>
      <c r="AC55" s="98"/>
      <c r="AD55" s="98"/>
      <c r="AE55" s="98"/>
      <c r="AF55" s="98"/>
      <c r="AG55" s="98"/>
      <c r="AH55" s="98"/>
      <c r="AI55" s="98"/>
    </row>
    <row r="56" spans="1:35" ht="12" customHeight="1" thickBot="1" x14ac:dyDescent="0.3">
      <c r="A56" s="96"/>
      <c r="B56" s="96"/>
      <c r="C56" s="96"/>
      <c r="D56" s="96"/>
      <c r="E56" s="96"/>
      <c r="F56" s="96"/>
      <c r="G56" s="96"/>
      <c r="H56" s="96"/>
      <c r="I56" s="97"/>
      <c r="J56" s="97"/>
      <c r="K56" s="97"/>
      <c r="L56" s="97"/>
      <c r="M56" s="97"/>
      <c r="N56" s="97"/>
      <c r="O56" s="97"/>
      <c r="P56" s="97"/>
      <c r="Q56" s="97"/>
      <c r="R56" s="97"/>
      <c r="S56" s="97"/>
      <c r="T56" s="97"/>
      <c r="U56" s="97"/>
      <c r="V56" s="97"/>
      <c r="W56" s="97"/>
      <c r="X56" s="97"/>
      <c r="Y56" s="97"/>
      <c r="AA56" s="11"/>
      <c r="AB56" s="11"/>
      <c r="AC56" s="11"/>
      <c r="AD56" s="11"/>
      <c r="AE56" s="11"/>
      <c r="AF56" s="11"/>
      <c r="AG56" s="11"/>
      <c r="AH56" s="11"/>
      <c r="AI56" s="11"/>
    </row>
    <row r="57" spans="1:35" ht="12" customHeight="1" thickTop="1" x14ac:dyDescent="0.25"/>
    <row r="58" spans="1:35" ht="12" customHeight="1" x14ac:dyDescent="0.25">
      <c r="K58" s="99" t="s">
        <v>124</v>
      </c>
      <c r="L58" s="99"/>
      <c r="M58" s="99"/>
      <c r="N58" s="99"/>
      <c r="O58" s="99"/>
      <c r="P58" s="99"/>
      <c r="Q58" s="99"/>
      <c r="R58" s="99"/>
      <c r="S58" s="99"/>
      <c r="T58" s="99"/>
      <c r="U58" s="99"/>
      <c r="V58" s="99"/>
      <c r="W58" s="99"/>
      <c r="X58" s="99"/>
      <c r="Y58" s="99"/>
    </row>
    <row r="59" spans="1:35" ht="12" customHeight="1" x14ac:dyDescent="0.25">
      <c r="K59" s="100" t="str">
        <f>C28</f>
        <v>Metropolitan Water Reclamation District
Lockbox 95089
Chicago, IL 60694-5089</v>
      </c>
      <c r="L59" s="100"/>
      <c r="M59" s="100"/>
      <c r="N59" s="100"/>
      <c r="O59" s="100"/>
      <c r="P59" s="100"/>
      <c r="Q59" s="100"/>
      <c r="R59" s="100"/>
      <c r="S59" s="100"/>
      <c r="T59" s="100"/>
      <c r="U59" s="100"/>
      <c r="V59" s="100"/>
      <c r="W59" s="100"/>
      <c r="X59" s="100"/>
      <c r="Y59" s="100"/>
      <c r="Z59" s="95"/>
      <c r="AA59" s="95"/>
      <c r="AB59" s="95"/>
      <c r="AC59" s="95"/>
      <c r="AD59" s="95"/>
      <c r="AE59" s="95"/>
      <c r="AF59" s="95"/>
      <c r="AG59" s="95"/>
      <c r="AH59" s="95"/>
      <c r="AI59" s="95"/>
    </row>
    <row r="60" spans="1:35" ht="12" customHeight="1" x14ac:dyDescent="0.25">
      <c r="K60" s="100"/>
      <c r="L60" s="100"/>
      <c r="M60" s="100"/>
      <c r="N60" s="100"/>
      <c r="O60" s="100"/>
      <c r="P60" s="100"/>
      <c r="Q60" s="100"/>
      <c r="R60" s="100"/>
      <c r="S60" s="100"/>
      <c r="T60" s="100"/>
      <c r="U60" s="100"/>
      <c r="V60" s="100"/>
      <c r="W60" s="100"/>
      <c r="X60" s="100"/>
      <c r="Y60" s="100"/>
    </row>
    <row r="61" spans="1:35" ht="12" customHeight="1" x14ac:dyDescent="0.25">
      <c r="K61" s="100"/>
      <c r="L61" s="100"/>
      <c r="M61" s="100"/>
      <c r="N61" s="100"/>
      <c r="O61" s="100"/>
      <c r="P61" s="100"/>
      <c r="Q61" s="100"/>
      <c r="R61" s="100"/>
      <c r="S61" s="100"/>
      <c r="T61" s="100"/>
      <c r="U61" s="100"/>
      <c r="V61" s="100"/>
      <c r="W61" s="100"/>
      <c r="X61" s="100"/>
      <c r="Y61" s="100"/>
    </row>
    <row r="67" ht="14.25" x14ac:dyDescent="0.25"/>
    <row r="68" ht="14.25" x14ac:dyDescent="0.25"/>
    <row r="69" ht="14.25" x14ac:dyDescent="0.25"/>
    <row r="70" ht="31.9" customHeight="1" x14ac:dyDescent="0.25"/>
  </sheetData>
  <sheetProtection algorithmName="SHA-512" hashValue="7p95/UqWro1arbNpx4UcFRqgitZDlzZiQ1qzRz2gxCMdMk2pfbbWhV8YsPdOIP91s/kLypoApuY1zC0f4Es/7Q==" saltValue="QO/Fx4dn1UCn7X58H1tVvA==" spinCount="100000" sheet="1" objects="1" scenarios="1"/>
  <mergeCells count="49">
    <mergeCell ref="B9:AF9"/>
    <mergeCell ref="A1:F6"/>
    <mergeCell ref="G1:AC4"/>
    <mergeCell ref="AD1:AI3"/>
    <mergeCell ref="AD4:AI4"/>
    <mergeCell ref="AD5:AI6"/>
    <mergeCell ref="D26:AI26"/>
    <mergeCell ref="C10:AI12"/>
    <mergeCell ref="B14:AF14"/>
    <mergeCell ref="D15:AI15"/>
    <mergeCell ref="D16:AI16"/>
    <mergeCell ref="D17:AI17"/>
    <mergeCell ref="B19:AE19"/>
    <mergeCell ref="D20:AI20"/>
    <mergeCell ref="D21:AI21"/>
    <mergeCell ref="D22:AI22"/>
    <mergeCell ref="B24:AE24"/>
    <mergeCell ref="D25:AI25"/>
    <mergeCell ref="D27:AI27"/>
    <mergeCell ref="C28:AI31"/>
    <mergeCell ref="C33:AI35"/>
    <mergeCell ref="A40:H43"/>
    <mergeCell ref="I40:AA43"/>
    <mergeCell ref="A37:AI38"/>
    <mergeCell ref="AB40:AI41"/>
    <mergeCell ref="AB42:AI43"/>
    <mergeCell ref="A44:H44"/>
    <mergeCell ref="I44:P44"/>
    <mergeCell ref="Q44:Y44"/>
    <mergeCell ref="A45:H46"/>
    <mergeCell ref="I45:P46"/>
    <mergeCell ref="Q45:Y46"/>
    <mergeCell ref="AA45:AI46"/>
    <mergeCell ref="A47:H48"/>
    <mergeCell ref="I47:Y48"/>
    <mergeCell ref="AC47:AI47"/>
    <mergeCell ref="A49:H52"/>
    <mergeCell ref="I49:Y52"/>
    <mergeCell ref="AC49:AI49"/>
    <mergeCell ref="AC51:AI51"/>
    <mergeCell ref="Z59:AI59"/>
    <mergeCell ref="A53:H54"/>
    <mergeCell ref="I53:Y54"/>
    <mergeCell ref="AC53:AI53"/>
    <mergeCell ref="A55:H56"/>
    <mergeCell ref="I55:Y56"/>
    <mergeCell ref="AC55:AI55"/>
    <mergeCell ref="K58:Y58"/>
    <mergeCell ref="K59:Y61"/>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7f Form</vt:lpstr>
      <vt:lpstr>925-V</vt:lpstr>
      <vt:lpstr>'7f Form'!Print_Area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 Michael</dc:creator>
  <cp:lastModifiedBy>Goldrich, Michael</cp:lastModifiedBy>
  <cp:lastPrinted>2018-01-22T16:40:58Z</cp:lastPrinted>
  <dcterms:created xsi:type="dcterms:W3CDTF">2016-10-21T19:49:05Z</dcterms:created>
  <dcterms:modified xsi:type="dcterms:W3CDTF">2019-12-05T18:31:09Z</dcterms:modified>
</cp:coreProperties>
</file>